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joell\Downloads\"/>
    </mc:Choice>
  </mc:AlternateContent>
  <xr:revisionPtr revIDLastSave="0" documentId="13_ncr:1_{2848F6EB-8C4C-42EF-9104-FC74C3F911B6}" xr6:coauthVersionLast="47" xr6:coauthVersionMax="47" xr10:uidLastSave="{00000000-0000-0000-0000-000000000000}"/>
  <bookViews>
    <workbookView xWindow="-120" yWindow="-120" windowWidth="29040" windowHeight="15720" tabRatio="877" xr2:uid="{00000000-000D-0000-FFFF-FFFF00000000}"/>
  </bookViews>
  <sheets>
    <sheet name="Select language" sheetId="14" r:id="rId1"/>
    <sheet name="1 PROJECT" sheetId="16" r:id="rId2"/>
    <sheet name="2 BUDGET" sheetId="15" r:id="rId3"/>
    <sheet name="3 WBS" sheetId="20" r:id="rId4"/>
    <sheet name="4 SOW" sheetId="23" r:id="rId5"/>
    <sheet name="5 FINANCIAL REPORTING" sheetId="24" r:id="rId6"/>
    <sheet name="6 RECEIPTS" sheetId="17" r:id="rId7"/>
    <sheet name="7 REPORTING" sheetId="19" r:id="rId8"/>
    <sheet name="8 INFORMATIONS" sheetId="12" r:id="rId9"/>
    <sheet name="LangData" sheetId="11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24" l="1"/>
  <c r="C17" i="24" s="1"/>
  <c r="D22" i="15"/>
  <c r="D42" i="24" l="1"/>
  <c r="B23" i="24"/>
  <c r="B24" i="24" s="1"/>
  <c r="B25" i="24" s="1"/>
  <c r="B26" i="24" s="1"/>
  <c r="B27" i="24" s="1"/>
  <c r="B28" i="24" s="1"/>
  <c r="B29" i="24" s="1"/>
  <c r="B30" i="24" s="1"/>
  <c r="B31" i="24" s="1"/>
  <c r="B32" i="24" s="1"/>
  <c r="B33" i="24" s="1"/>
  <c r="B34" i="24" s="1"/>
  <c r="B35" i="24" s="1"/>
  <c r="B36" i="24" s="1"/>
  <c r="B37" i="24" s="1"/>
  <c r="B38" i="24" s="1"/>
  <c r="B39" i="24" s="1"/>
  <c r="B40" i="24" s="1"/>
  <c r="B41" i="24" s="1"/>
  <c r="B8" i="24"/>
  <c r="B9" i="24" s="1"/>
  <c r="B10" i="24" s="1"/>
  <c r="B11" i="24" s="1"/>
  <c r="B12" i="24" s="1"/>
  <c r="B13" i="24" s="1"/>
  <c r="B14" i="24" s="1"/>
  <c r="B15" i="24" s="1"/>
  <c r="B16" i="24" s="1"/>
  <c r="G117" i="11"/>
  <c r="G118" i="11" s="1"/>
  <c r="G119" i="11" s="1"/>
  <c r="G120" i="11" s="1"/>
  <c r="G121" i="11" s="1"/>
  <c r="G122" i="11" s="1"/>
  <c r="G123" i="11" s="1"/>
  <c r="G124" i="11" s="1"/>
  <c r="G125" i="11" s="1"/>
  <c r="G129" i="11" l="1"/>
  <c r="G130" i="11" s="1"/>
  <c r="G131" i="11" s="1"/>
  <c r="G132" i="11" s="1"/>
  <c r="G133" i="11" s="1"/>
  <c r="G134" i="11" s="1"/>
  <c r="G135" i="11" s="1"/>
  <c r="G136" i="11" s="1"/>
  <c r="G137" i="11" s="1"/>
  <c r="G105" i="11"/>
  <c r="G106" i="11" s="1"/>
  <c r="G107" i="11" s="1"/>
  <c r="G108" i="11" s="1"/>
  <c r="G109" i="11" s="1"/>
  <c r="G110" i="11" s="1"/>
  <c r="G111" i="11" s="1"/>
  <c r="G112" i="11" s="1"/>
  <c r="G113" i="11" s="1"/>
  <c r="G93" i="11"/>
  <c r="G94" i="11" s="1"/>
  <c r="G95" i="11" s="1"/>
  <c r="G96" i="11" s="1"/>
  <c r="G97" i="11" s="1"/>
  <c r="G98" i="11" s="1"/>
  <c r="G99" i="11" s="1"/>
  <c r="G100" i="11" s="1"/>
  <c r="G101" i="11" s="1"/>
  <c r="G81" i="11"/>
  <c r="G82" i="11" s="1"/>
  <c r="G83" i="11" s="1"/>
  <c r="G84" i="11" s="1"/>
  <c r="G85" i="11" s="1"/>
  <c r="G86" i="11" s="1"/>
  <c r="G87" i="11" s="1"/>
  <c r="G88" i="11" s="1"/>
  <c r="G89" i="11" s="1"/>
  <c r="C6" i="17"/>
  <c r="D6" i="17" s="1"/>
  <c r="B7" i="17" s="1"/>
  <c r="C7" i="17" s="1"/>
  <c r="D7" i="17" s="1"/>
  <c r="B8" i="17" s="1"/>
  <c r="C8" i="17" s="1"/>
  <c r="D8" i="17" s="1"/>
  <c r="B9" i="17" s="1"/>
  <c r="C9" i="17" s="1"/>
  <c r="D9" i="17" s="1"/>
  <c r="B10" i="17" s="1"/>
  <c r="C10" i="17" s="1"/>
  <c r="D10" i="17" s="1"/>
  <c r="B11" i="17" s="1"/>
  <c r="C11" i="17" s="1"/>
  <c r="D11" i="17" s="1"/>
  <c r="B12" i="17" s="1"/>
  <c r="C12" i="17" s="1"/>
  <c r="D12" i="17" s="1"/>
  <c r="B13" i="17" s="1"/>
  <c r="C13" i="17" s="1"/>
  <c r="D13" i="17" s="1"/>
  <c r="B14" i="17" s="1"/>
  <c r="C14" i="17" s="1"/>
  <c r="D14" i="17" s="1"/>
  <c r="B15" i="17" s="1"/>
  <c r="C15" i="17" s="1"/>
  <c r="D15" i="17" s="1"/>
  <c r="B16" i="17" s="1"/>
  <c r="C16" i="17" s="1"/>
  <c r="D16" i="17" s="1"/>
  <c r="B17" i="17" s="1"/>
  <c r="C17" i="17" s="1"/>
  <c r="D17" i="17" s="1"/>
  <c r="B18" i="17" s="1"/>
  <c r="C18" i="17" s="1"/>
  <c r="D18" i="17" s="1"/>
  <c r="B19" i="17" s="1"/>
  <c r="C19" i="17" s="1"/>
  <c r="D19" i="17" s="1"/>
  <c r="B20" i="17" s="1"/>
  <c r="C20" i="17" s="1"/>
  <c r="D20" i="17" s="1"/>
  <c r="B21" i="17" s="1"/>
  <c r="C21" i="17" s="1"/>
  <c r="D21" i="17" s="1"/>
  <c r="B22" i="17" s="1"/>
  <c r="C22" i="17" s="1"/>
  <c r="D22" i="17" s="1"/>
  <c r="B8" i="15"/>
  <c r="B9" i="15" s="1"/>
  <c r="B10" i="15" s="1"/>
  <c r="B11" i="15" s="1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G4" i="11"/>
  <c r="G5" i="11" s="1"/>
  <c r="G6" i="11" s="1"/>
  <c r="G7" i="11" s="1"/>
  <c r="G8" i="11" s="1"/>
  <c r="G9" i="11" s="1"/>
  <c r="G10" i="11" s="1"/>
  <c r="G11" i="11" s="1"/>
  <c r="G12" i="11" s="1"/>
  <c r="G13" i="11" s="1"/>
  <c r="G14" i="11" s="1"/>
  <c r="G16" i="11" s="1"/>
  <c r="G17" i="11" s="1"/>
  <c r="G18" i="11" s="1"/>
  <c r="B11" i="11"/>
  <c r="D8" i="11"/>
  <c r="G49" i="11"/>
  <c r="G50" i="11" s="1"/>
  <c r="G51" i="11" s="1"/>
  <c r="G52" i="11" s="1"/>
  <c r="G53" i="11" s="1"/>
  <c r="G54" i="11" s="1"/>
  <c r="G55" i="11" s="1"/>
  <c r="G56" i="11" s="1"/>
  <c r="G57" i="11" s="1"/>
  <c r="G58" i="11" s="1"/>
  <c r="G59" i="11" s="1"/>
  <c r="G60" i="11" s="1"/>
  <c r="G61" i="11" s="1"/>
  <c r="G62" i="11" s="1"/>
  <c r="G22" i="11"/>
  <c r="G23" i="11" s="1"/>
  <c r="G24" i="11" s="1"/>
  <c r="G25" i="11" s="1"/>
  <c r="G26" i="11" s="1"/>
  <c r="G27" i="11" s="1"/>
  <c r="G28" i="11" s="1"/>
  <c r="B85" i="16"/>
  <c r="B77" i="16"/>
  <c r="B69" i="16"/>
  <c r="B61" i="16"/>
  <c r="B53" i="16"/>
  <c r="B45" i="16"/>
  <c r="B37" i="16"/>
  <c r="B29" i="16"/>
  <c r="B21" i="16"/>
  <c r="G20" i="24" l="1"/>
  <c r="D20" i="24"/>
  <c r="C5" i="24"/>
  <c r="C20" i="24"/>
  <c r="B10" i="16"/>
  <c r="C16" i="11" a="1"/>
  <c r="C16" i="11" s="1"/>
  <c r="C15" i="11" a="1"/>
  <c r="C15" i="11" s="1"/>
  <c r="B2" i="23"/>
  <c r="D5" i="15"/>
  <c r="B5" i="15"/>
  <c r="B5" i="24"/>
  <c r="B6" i="15"/>
  <c r="C5" i="15"/>
  <c r="E20" i="24"/>
  <c r="B6" i="24"/>
  <c r="B4" i="24"/>
  <c r="D5" i="24"/>
  <c r="B2" i="24"/>
  <c r="B2" i="20"/>
  <c r="B7" i="20"/>
  <c r="B2" i="19"/>
  <c r="B2" i="12"/>
  <c r="B2" i="17"/>
  <c r="B4" i="20"/>
  <c r="B4" i="17"/>
  <c r="G63" i="11"/>
  <c r="G64" i="11" s="1"/>
  <c r="G65" i="11" s="1"/>
  <c r="G66" i="11" s="1"/>
  <c r="G67" i="11" s="1"/>
  <c r="G68" i="11" s="1"/>
  <c r="G69" i="11" s="1"/>
  <c r="G70" i="11" s="1"/>
  <c r="G71" i="11" s="1"/>
  <c r="G72" i="11" s="1"/>
  <c r="G73" i="11" s="1"/>
  <c r="G74" i="11" s="1"/>
  <c r="G75" i="11" s="1"/>
  <c r="G76" i="11" s="1"/>
  <c r="G77" i="11" s="1"/>
  <c r="C14" i="11" a="1"/>
  <c r="C14" i="11" s="1"/>
  <c r="C13" i="11" a="1"/>
  <c r="C13" i="11" s="1"/>
  <c r="G29" i="11"/>
  <c r="G30" i="11" s="1"/>
  <c r="G31" i="11" s="1"/>
  <c r="G32" i="11" s="1"/>
  <c r="G33" i="11" s="1"/>
  <c r="G34" i="11" s="1"/>
  <c r="G35" i="11" s="1"/>
  <c r="G36" i="11" s="1"/>
  <c r="G37" i="11" s="1"/>
  <c r="G38" i="11" s="1"/>
  <c r="G39" i="11" s="1"/>
  <c r="G40" i="11" s="1"/>
  <c r="D9" i="11"/>
  <c r="B21" i="24" l="1"/>
  <c r="E6" i="15"/>
  <c r="B19" i="24"/>
  <c r="B20" i="24"/>
  <c r="E5" i="15"/>
  <c r="G21" i="24"/>
  <c r="B2" i="16"/>
  <c r="B12" i="16"/>
  <c r="B6" i="16"/>
  <c r="B4" i="16"/>
  <c r="C18" i="16"/>
  <c r="C26" i="16" s="1"/>
  <c r="C34" i="16" s="1"/>
  <c r="C42" i="16" s="1"/>
  <c r="C50" i="16" s="1"/>
  <c r="C58" i="16" s="1"/>
  <c r="C66" i="16" s="1"/>
  <c r="C74" i="16" s="1"/>
  <c r="C82" i="16" s="1"/>
  <c r="C90" i="16" s="1"/>
  <c r="C17" i="16"/>
  <c r="C25" i="16" s="1"/>
  <c r="C33" i="16" s="1"/>
  <c r="C41" i="16" s="1"/>
  <c r="C49" i="16" s="1"/>
  <c r="C57" i="16" s="1"/>
  <c r="C65" i="16" s="1"/>
  <c r="C73" i="16" s="1"/>
  <c r="C81" i="16" s="1"/>
  <c r="C89" i="16" s="1"/>
  <c r="E17" i="16"/>
  <c r="E25" i="16" s="1"/>
  <c r="E33" i="16" s="1"/>
  <c r="E41" i="16" s="1"/>
  <c r="E49" i="16" s="1"/>
  <c r="E57" i="16" s="1"/>
  <c r="E65" i="16" s="1"/>
  <c r="E73" i="16" s="1"/>
  <c r="E81" i="16" s="1"/>
  <c r="E89" i="16" s="1"/>
  <c r="C16" i="16"/>
  <c r="C24" i="16" s="1"/>
  <c r="C32" i="16" s="1"/>
  <c r="C40" i="16" s="1"/>
  <c r="C48" i="16" s="1"/>
  <c r="C56" i="16" s="1"/>
  <c r="C64" i="16" s="1"/>
  <c r="C72" i="16" s="1"/>
  <c r="C80" i="16" s="1"/>
  <c r="C88" i="16" s="1"/>
  <c r="E16" i="16"/>
  <c r="E24" i="16" s="1"/>
  <c r="E32" i="16" s="1"/>
  <c r="E40" i="16" s="1"/>
  <c r="E48" i="16" s="1"/>
  <c r="E56" i="16" s="1"/>
  <c r="E64" i="16" s="1"/>
  <c r="E72" i="16" s="1"/>
  <c r="E80" i="16" s="1"/>
  <c r="E88" i="16" s="1"/>
  <c r="C15" i="16"/>
  <c r="C23" i="16" s="1"/>
  <c r="C31" i="16" s="1"/>
  <c r="C39" i="16" s="1"/>
  <c r="C47" i="16" s="1"/>
  <c r="C55" i="16" s="1"/>
  <c r="C63" i="16" s="1"/>
  <c r="C71" i="16" s="1"/>
  <c r="C79" i="16" s="1"/>
  <c r="C87" i="16" s="1"/>
  <c r="E15" i="16"/>
  <c r="E23" i="16" s="1"/>
  <c r="E31" i="16" s="1"/>
  <c r="E39" i="16" s="1"/>
  <c r="E47" i="16" s="1"/>
  <c r="E55" i="16" s="1"/>
  <c r="E63" i="16" s="1"/>
  <c r="E71" i="16" s="1"/>
  <c r="E79" i="16" s="1"/>
  <c r="E87" i="16" s="1"/>
  <c r="C14" i="16"/>
  <c r="C22" i="16" s="1"/>
  <c r="C30" i="16" s="1"/>
  <c r="C38" i="16" s="1"/>
  <c r="C46" i="16" s="1"/>
  <c r="C54" i="16" s="1"/>
  <c r="C62" i="16" s="1"/>
  <c r="C70" i="16" s="1"/>
  <c r="C78" i="16" s="1"/>
  <c r="C86" i="16" s="1"/>
  <c r="C13" i="16"/>
  <c r="C21" i="16" s="1"/>
  <c r="C29" i="16" s="1"/>
  <c r="C37" i="16" s="1"/>
  <c r="C45" i="16" s="1"/>
  <c r="C53" i="16" s="1"/>
  <c r="C61" i="16" s="1"/>
  <c r="C69" i="16" s="1"/>
  <c r="C77" i="16" s="1"/>
  <c r="C85" i="16" s="1"/>
  <c r="E14" i="16"/>
  <c r="E22" i="16" s="1"/>
  <c r="E30" i="16" s="1"/>
  <c r="E38" i="16" s="1"/>
  <c r="E46" i="16" s="1"/>
  <c r="E54" i="16" s="1"/>
  <c r="E62" i="16" s="1"/>
  <c r="E70" i="16" s="1"/>
  <c r="E78" i="16" s="1"/>
  <c r="E86" i="16" s="1"/>
  <c r="E13" i="16"/>
  <c r="E21" i="16" s="1"/>
  <c r="E29" i="16" s="1"/>
  <c r="E37" i="16" s="1"/>
  <c r="E45" i="16" s="1"/>
  <c r="E53" i="16" s="1"/>
  <c r="E61" i="16" s="1"/>
  <c r="E69" i="16" s="1"/>
  <c r="E77" i="16" s="1"/>
  <c r="E85" i="16" s="1"/>
  <c r="C19" i="16"/>
  <c r="C27" i="16" s="1"/>
  <c r="C35" i="16" s="1"/>
  <c r="C43" i="16" s="1"/>
  <c r="C51" i="16" s="1"/>
  <c r="C59" i="16" s="1"/>
  <c r="C67" i="16" s="1"/>
  <c r="C75" i="16" s="1"/>
  <c r="C83" i="16" s="1"/>
  <c r="C91" i="16" s="1"/>
  <c r="G41" i="11"/>
  <c r="E8" i="16"/>
  <c r="B8" i="16"/>
  <c r="G42" i="11" l="1"/>
  <c r="G43" i="11" l="1"/>
  <c r="G44" i="11" s="1"/>
  <c r="G45" i="11" s="1"/>
  <c r="E19" i="16"/>
  <c r="E27" i="16" s="1"/>
  <c r="E35" i="16" s="1"/>
  <c r="E43" i="16" s="1"/>
  <c r="E51" i="16" s="1"/>
  <c r="E59" i="16" s="1"/>
  <c r="E67" i="16" s="1"/>
  <c r="E75" i="16" s="1"/>
  <c r="E83" i="16" s="1"/>
  <c r="E91" i="16" s="1"/>
  <c r="E18" i="16"/>
  <c r="E26" i="16" s="1"/>
  <c r="E34" i="16" s="1"/>
  <c r="E42" i="16" s="1"/>
  <c r="E50" i="16" s="1"/>
  <c r="E58" i="16" s="1"/>
  <c r="E66" i="16" s="1"/>
  <c r="E74" i="16" s="1"/>
  <c r="E82" i="16" s="1"/>
  <c r="E90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<sst xmlns="http://schemas.openxmlformats.org/spreadsheetml/2006/main" count="300" uniqueCount="234">
  <si>
    <t>Deutsch</t>
  </si>
  <si>
    <t>English</t>
  </si>
  <si>
    <t>Français</t>
  </si>
  <si>
    <t>Selected language:</t>
  </si>
  <si>
    <t>Licence</t>
  </si>
  <si>
    <t>Free of use</t>
  </si>
  <si>
    <t>Sheet</t>
  </si>
  <si>
    <t>SL</t>
  </si>
  <si>
    <t>Projektname</t>
  </si>
  <si>
    <t>Nom du projet</t>
  </si>
  <si>
    <t>Projektleiter</t>
  </si>
  <si>
    <t>Project leader</t>
  </si>
  <si>
    <t>Chef de projet</t>
  </si>
  <si>
    <t>Language</t>
  </si>
  <si>
    <t>Représentant</t>
  </si>
  <si>
    <t>Rôle</t>
  </si>
  <si>
    <t>Sprache auswählen
Select language
Sélectionner la langue</t>
  </si>
  <si>
    <t>Nom de l'entreprise</t>
  </si>
  <si>
    <t>Nom</t>
  </si>
  <si>
    <t>Prénom</t>
  </si>
  <si>
    <t>I) Infos</t>
  </si>
  <si>
    <t>Start date (dd.mm.yyyy)</t>
  </si>
  <si>
    <t>Date de début (jj.mm.aaaa)</t>
  </si>
  <si>
    <t>Partnership companies</t>
  </si>
  <si>
    <t>Partnerfirmen</t>
  </si>
  <si>
    <t>Firmenname</t>
  </si>
  <si>
    <t>Name of company</t>
  </si>
  <si>
    <t>Vertreter</t>
  </si>
  <si>
    <t>Representative</t>
  </si>
  <si>
    <t>Entreprise</t>
  </si>
  <si>
    <t>Adresse</t>
  </si>
  <si>
    <t>Localité</t>
  </si>
  <si>
    <t>email</t>
  </si>
  <si>
    <t>Téléphone</t>
  </si>
  <si>
    <t>Mobile</t>
  </si>
  <si>
    <t>WEB</t>
  </si>
  <si>
    <t>Standort</t>
  </si>
  <si>
    <t>Name</t>
  </si>
  <si>
    <t>Vorname</t>
  </si>
  <si>
    <t>Telefon</t>
  </si>
  <si>
    <t>Rolle</t>
  </si>
  <si>
    <t>Postleitzahl</t>
  </si>
  <si>
    <t>Postcode</t>
  </si>
  <si>
    <t>Numéro postal</t>
  </si>
  <si>
    <t>Location</t>
  </si>
  <si>
    <t>Address</t>
  </si>
  <si>
    <t>First name</t>
  </si>
  <si>
    <t>Last name</t>
  </si>
  <si>
    <t>Phone number</t>
  </si>
  <si>
    <t>Role</t>
  </si>
  <si>
    <t>Firma</t>
  </si>
  <si>
    <t>Company</t>
  </si>
  <si>
    <t>Anfangsdatum (TT.MM.JJJJ)</t>
  </si>
  <si>
    <t>Membre du projet</t>
  </si>
  <si>
    <t>Caissier</t>
  </si>
  <si>
    <t>Roles</t>
  </si>
  <si>
    <t>Personne de contact</t>
  </si>
  <si>
    <t>Joëlle Tosetti</t>
  </si>
  <si>
    <t>+41 76 392 92 87</t>
  </si>
  <si>
    <t>Date</t>
  </si>
  <si>
    <t>Montant</t>
  </si>
  <si>
    <t>Versements</t>
  </si>
  <si>
    <t>Banque</t>
  </si>
  <si>
    <t>Nom du bénéficiaire</t>
  </si>
  <si>
    <t>Exemple</t>
  </si>
  <si>
    <t>Heures</t>
  </si>
  <si>
    <t>Taux horaire</t>
  </si>
  <si>
    <t>Contact</t>
  </si>
  <si>
    <t>Description</t>
  </si>
  <si>
    <t>Plafond:</t>
  </si>
  <si>
    <t>Dépenses</t>
  </si>
  <si>
    <t>Système de mesure….</t>
  </si>
  <si>
    <t>Kontaktperson</t>
  </si>
  <si>
    <t>Contact person</t>
  </si>
  <si>
    <t>Version &amp; Auteur</t>
  </si>
  <si>
    <t>+41 79 644 67 88</t>
  </si>
  <si>
    <t>eric.schmidt@platinn.ch</t>
  </si>
  <si>
    <t>Coach platinn</t>
  </si>
  <si>
    <t>Eric Schmidt</t>
  </si>
  <si>
    <t>www.platinn.ch</t>
  </si>
  <si>
    <t>CH-1700 Fribourg</t>
  </si>
  <si>
    <t>Rue de Romont 33</t>
  </si>
  <si>
    <t>platinn</t>
  </si>
  <si>
    <t>Geistiges Eigentum</t>
  </si>
  <si>
    <t>Intellectual properties</t>
  </si>
  <si>
    <t>Propriété intellectuelle</t>
  </si>
  <si>
    <t>Dokumentschutz</t>
  </si>
  <si>
    <t>Protection du document</t>
  </si>
  <si>
    <t>Version &amp; Autor</t>
  </si>
  <si>
    <t>Version &amp; Author</t>
  </si>
  <si>
    <t>Lizenz</t>
  </si>
  <si>
    <t>Nutzungsfrei</t>
  </si>
  <si>
    <t>Libre d'utilisation</t>
  </si>
  <si>
    <t>Kompetenzdomän</t>
  </si>
  <si>
    <t>Domain of competences</t>
  </si>
  <si>
    <t>Domaine de compétences</t>
  </si>
  <si>
    <t>Document protection</t>
  </si>
  <si>
    <t>Sheets are protected against changes but without password</t>
  </si>
  <si>
    <t>Blätter sind gegen Änderungen geschützt aber ohne Passwort.</t>
  </si>
  <si>
    <t>Les feuilles sont protégées contre les modifications mais sans mot de passe.</t>
  </si>
  <si>
    <t>Contribution des membres</t>
  </si>
  <si>
    <t>Muster AG</t>
  </si>
  <si>
    <t>Fournisseurs</t>
  </si>
  <si>
    <t>Digitec AG</t>
  </si>
  <si>
    <t>Discussion concernant….</t>
  </si>
  <si>
    <t>Zahlung</t>
  </si>
  <si>
    <t>Betrag</t>
  </si>
  <si>
    <t>Beitragername</t>
  </si>
  <si>
    <t>Beispiel</t>
  </si>
  <si>
    <t>Datum</t>
  </si>
  <si>
    <t>Begünstiger</t>
  </si>
  <si>
    <t>Bank</t>
  </si>
  <si>
    <t>Kontakt</t>
  </si>
  <si>
    <t>Stunden</t>
  </si>
  <si>
    <t>Stundensatz</t>
  </si>
  <si>
    <t>Beschreibung</t>
  </si>
  <si>
    <t>Besprechung bezüglich…</t>
  </si>
  <si>
    <t>Obergrenze:</t>
  </si>
  <si>
    <t>Ausgaben</t>
  </si>
  <si>
    <t>Lieferanten</t>
  </si>
  <si>
    <t>Messsystem</t>
  </si>
  <si>
    <t>Payments</t>
  </si>
  <si>
    <t>Amount</t>
  </si>
  <si>
    <t>Contributor</t>
  </si>
  <si>
    <t>Sample</t>
  </si>
  <si>
    <t>Name of beneficiary</t>
  </si>
  <si>
    <t>Hours</t>
  </si>
  <si>
    <t>Hourly rate</t>
  </si>
  <si>
    <t>Discussion concerning…</t>
  </si>
  <si>
    <t>Limit:</t>
  </si>
  <si>
    <t>Expenses</t>
  </si>
  <si>
    <t>Suppliers</t>
  </si>
  <si>
    <t>System of measurment…</t>
  </si>
  <si>
    <t>Insérer les quittances au format PDF ou JPEG en respectant les numéros des dépenses de la feuille "2 Budget &amp; Expenses"</t>
  </si>
  <si>
    <t>Insert the receipts in PDF or JPEG format, respecting the expense numbers on the "2 Budget &amp; Expenses" sheet</t>
  </si>
  <si>
    <t>Fügen Sie die Belege im PDF- oder JPEG-Format ein und beachten Sie dabei die Ausgabennummern auf dem Blatt "2 Budget &amp; Ausgaben".</t>
  </si>
  <si>
    <t>Découper le projet en "paquets" de manière à la structure selon une structure logique, les compétences, les responsabilités, les délais</t>
  </si>
  <si>
    <t>Break down the project into "packages" so as to structure it according to a logical structure, skills, responsibilities, deadlines</t>
  </si>
  <si>
    <t>Zerlegen Sie das Projekt in "Pakete", so dass die Struktur logisch ist, Fähigkeiten, Verantwortlichkeiten, Fristen</t>
  </si>
  <si>
    <t>https://www.project-management-skills.com/work-breakdown-structure.html</t>
  </si>
  <si>
    <t>Partenaires</t>
  </si>
  <si>
    <t>Partners</t>
  </si>
  <si>
    <t>Geschäftspartners</t>
  </si>
  <si>
    <t>7 HELP</t>
  </si>
  <si>
    <t>1 PROJECT</t>
  </si>
  <si>
    <t>2 BUDGET &amp; EXPENSES</t>
  </si>
  <si>
    <t xml:space="preserve">0 INFORMATIONS </t>
  </si>
  <si>
    <t>3 RECEIPTS</t>
  </si>
  <si>
    <t>4 WORKPACKAGES</t>
  </si>
  <si>
    <t>5 REPORTING</t>
  </si>
  <si>
    <t>Informations au sujet du projet</t>
  </si>
  <si>
    <t>Project name</t>
  </si>
  <si>
    <t>Beschreibung und Ziele</t>
  </si>
  <si>
    <t>Description and objectives</t>
  </si>
  <si>
    <t>Description et objectifs</t>
  </si>
  <si>
    <t>Informations générales</t>
  </si>
  <si>
    <t>General informations</t>
  </si>
  <si>
    <t>Allgemeine Informationen</t>
  </si>
  <si>
    <t>Informations about project</t>
  </si>
  <si>
    <t>Informationen über das Projekt</t>
  </si>
  <si>
    <t>Budget &amp; Ausgaben</t>
  </si>
  <si>
    <t>Budget &amp; Expenses</t>
  </si>
  <si>
    <t>Budget &amp; Dépenses</t>
  </si>
  <si>
    <t>Member's contribution</t>
  </si>
  <si>
    <t>Mitgliedsbeiträge</t>
  </si>
  <si>
    <t>Dienstleitungen Geistiges Eigentum</t>
  </si>
  <si>
    <t>Intellectual property services</t>
  </si>
  <si>
    <t>Prestations Propriété intellectuelle</t>
  </si>
  <si>
    <t>Quittances</t>
  </si>
  <si>
    <t>Receipts</t>
  </si>
  <si>
    <t>Quittungen</t>
  </si>
  <si>
    <t>Projektaufteilung
(Work Breadown Structure)</t>
  </si>
  <si>
    <t>Project breakdown
(Work Breadown Structure)</t>
  </si>
  <si>
    <t>Découpage du projet
(Work Breadown Structure)</t>
  </si>
  <si>
    <t>Breschreibung der Workpackages</t>
  </si>
  <si>
    <t>Description des workpackages</t>
  </si>
  <si>
    <t>Help</t>
  </si>
  <si>
    <t>Hilfe</t>
  </si>
  <si>
    <t>Aide</t>
  </si>
  <si>
    <t>Beschreibung der Nutzung dieser Datei</t>
  </si>
  <si>
    <t>Description of use of this file</t>
  </si>
  <si>
    <t>Description de l'utilisation de ce fichier</t>
  </si>
  <si>
    <t>Gründungsjahr</t>
  </si>
  <si>
    <t>Année de fondation</t>
  </si>
  <si>
    <t>Year of foundation</t>
  </si>
  <si>
    <t>VERSEMENTS DU BOOSTER</t>
  </si>
  <si>
    <t>Projektbericht (in english, please)</t>
  </si>
  <si>
    <t>Project reporting (in english, please)</t>
  </si>
  <si>
    <t>Rapport de projet (in english, please)</t>
  </si>
  <si>
    <t>SOW 
(part of the contract, Appendix A of the Team Project Contract)</t>
  </si>
  <si>
    <t>Copy the elements of the SOW</t>
  </si>
  <si>
    <t>BUDGET</t>
  </si>
  <si>
    <t>1. Short description of the project: context and problematics (hypotheses)</t>
  </si>
  <si>
    <t>3. Methodology in line with WBS</t>
  </si>
  <si>
    <t>4. Results/Analysis (difficulties,…)</t>
  </si>
  <si>
    <t>5. Conclusions with the perspectives and the added value, lessons learned</t>
  </si>
  <si>
    <t>Resume the process from the SOW page, add what has been changed, unforeseen,…</t>
  </si>
  <si>
    <t>1. List of background IP items</t>
  </si>
  <si>
    <t xml:space="preserve">Scope Of Work </t>
  </si>
  <si>
    <t>PAYMENTS FROM THE BOOSTER</t>
  </si>
  <si>
    <t>ZAHLUNGEN VON BOOSTER</t>
  </si>
  <si>
    <t>Nom du contributeur</t>
  </si>
  <si>
    <t>Responsable Technique</t>
  </si>
  <si>
    <t>Technical Clerk</t>
  </si>
  <si>
    <t>Financial Clerk</t>
  </si>
  <si>
    <t>Finanzsachbearbeiter</t>
  </si>
  <si>
    <t xml:space="preserve">Technischesachbearbeiter </t>
  </si>
  <si>
    <t>Project Member</t>
  </si>
  <si>
    <t>Projekt Mitglied</t>
  </si>
  <si>
    <t>3.Process</t>
  </si>
  <si>
    <t>Entreprises partenaires</t>
  </si>
  <si>
    <t>Enddatum = Anfangsdatum + 12 Monate</t>
  </si>
  <si>
    <t>End date = Start date + 12 months</t>
  </si>
  <si>
    <t>Date de fin = Date de début + 12 mois</t>
  </si>
  <si>
    <t>Date de fin max</t>
  </si>
  <si>
    <t>Max end date</t>
  </si>
  <si>
    <t>Max Enddatum</t>
  </si>
  <si>
    <t>Plattform CoBooster</t>
  </si>
  <si>
    <t>Platform CoBooster</t>
  </si>
  <si>
    <t>Plateforme CoBooster</t>
  </si>
  <si>
    <t>CoBooster</t>
  </si>
  <si>
    <t>Rue Galilée 7</t>
  </si>
  <si>
    <t>CH-1400 Yverdon-les-Bains</t>
  </si>
  <si>
    <t>https://cobooster.ch/</t>
  </si>
  <si>
    <t>joelle.tosetti@cobooster.ch</t>
  </si>
  <si>
    <t>2.Objectives and acceptance criteria, deliverables to be able to decide the go/no go of a bigger project (=end of the feasibility study)</t>
  </si>
  <si>
    <t>6. Explain how the project will continue and the implication of each member</t>
  </si>
  <si>
    <t xml:space="preserve">This file has to be saved in the dataroom of your project and must be accessible at all times by the Operator. </t>
  </si>
  <si>
    <t>Description of the workpackages</t>
  </si>
  <si>
    <t>Contact Person</t>
  </si>
  <si>
    <t>10% for the CoBooster</t>
  </si>
  <si>
    <t>Versions and Author</t>
  </si>
  <si>
    <t>1.0 from 22.07.2021</t>
  </si>
  <si>
    <t>2.0 from 05.03.2026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</si>
</sst>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theme="0"/>
      <name val="Arial"/>
      <family val="2"/>
    </font>
    <font>
      <u/>
      <sz val="10"/>
      <color theme="10"/>
      <name val="Arial"/>
      <family val="2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3F3F76"/>
      <name val="Arial"/>
      <family val="2"/>
    </font>
    <font>
      <b/>
      <sz val="11"/>
      <name val="Arial"/>
      <family val="2"/>
    </font>
    <font>
      <b/>
      <sz val="11"/>
      <color rgb="FFFA7D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u/>
      <sz val="8"/>
      <color theme="10"/>
      <name val="Arial"/>
      <family val="2"/>
    </font>
    <font>
      <sz val="50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4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  <xf numFmtId="0" fontId="17" fillId="8" borderId="22" applyNumberFormat="0"/>
    <xf numFmtId="0" fontId="19" fillId="9" borderId="22" applyNumberFormat="0"/>
  </cellStyleXfs>
  <cellXfs count="192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/>
    <xf numFmtId="0" fontId="2" fillId="0" borderId="3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0" fontId="5" fillId="3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right" vertical="center"/>
    </xf>
    <xf numFmtId="0" fontId="6" fillId="3" borderId="8" xfId="0" applyFont="1" applyFill="1" applyBorder="1" applyAlignment="1">
      <alignment horizontal="right"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3" xfId="0" applyFont="1" applyBorder="1" applyAlignment="1" applyProtection="1">
      <alignment vertical="center"/>
      <protection locked="0"/>
    </xf>
    <xf numFmtId="0" fontId="1" fillId="0" borderId="6" xfId="0" applyFont="1" applyBorder="1" applyAlignment="1" applyProtection="1">
      <alignment vertical="center"/>
      <protection locked="0"/>
    </xf>
    <xf numFmtId="0" fontId="1" fillId="0" borderId="16" xfId="0" applyFont="1" applyBorder="1" applyAlignment="1" applyProtection="1">
      <alignment vertical="center"/>
      <protection locked="0"/>
    </xf>
    <xf numFmtId="0" fontId="1" fillId="0" borderId="14" xfId="0" applyFont="1" applyBorder="1" applyAlignment="1" applyProtection="1">
      <alignment vertical="center"/>
      <protection locked="0"/>
    </xf>
    <xf numFmtId="0" fontId="1" fillId="0" borderId="15" xfId="0" applyFont="1" applyBorder="1" applyAlignment="1" applyProtection="1">
      <alignment vertical="center"/>
      <protection locked="0"/>
    </xf>
    <xf numFmtId="0" fontId="12" fillId="4" borderId="7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2" fillId="0" borderId="7" xfId="0" applyFont="1" applyBorder="1"/>
    <xf numFmtId="0" fontId="2" fillId="0" borderId="5" xfId="0" applyFont="1" applyBorder="1"/>
    <xf numFmtId="0" fontId="8" fillId="7" borderId="10" xfId="0" applyFont="1" applyFill="1" applyBorder="1" applyAlignment="1" applyProtection="1">
      <alignment horizontal="center" vertical="center"/>
      <protection locked="0"/>
    </xf>
    <xf numFmtId="0" fontId="1" fillId="7" borderId="17" xfId="0" applyFont="1" applyFill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14" fontId="14" fillId="3" borderId="0" xfId="0" applyNumberFormat="1" applyFont="1" applyFill="1" applyAlignment="1">
      <alignment horizontal="center" vertical="center"/>
    </xf>
    <xf numFmtId="43" fontId="14" fillId="3" borderId="0" xfId="2" applyFont="1" applyFill="1" applyBorder="1" applyAlignment="1">
      <alignment vertical="center"/>
    </xf>
    <xf numFmtId="0" fontId="0" fillId="4" borderId="21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/>
    </xf>
    <xf numFmtId="43" fontId="6" fillId="4" borderId="16" xfId="2" applyFont="1" applyFill="1" applyBorder="1" applyAlignment="1">
      <alignment vertical="center"/>
    </xf>
    <xf numFmtId="43" fontId="6" fillId="6" borderId="16" xfId="2" applyFont="1" applyFill="1" applyBorder="1" applyAlignment="1">
      <alignment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0" fontId="23" fillId="0" borderId="5" xfId="1" quotePrefix="1" applyFont="1" applyFill="1" applyBorder="1" applyAlignment="1" applyProtection="1">
      <alignment horizontal="center" vertical="center" wrapText="1"/>
    </xf>
    <xf numFmtId="0" fontId="23" fillId="0" borderId="7" xfId="1" quotePrefix="1" applyFont="1" applyFill="1" applyBorder="1" applyAlignment="1" applyProtection="1">
      <alignment horizontal="center" vertical="center" wrapText="1"/>
    </xf>
    <xf numFmtId="0" fontId="2" fillId="2" borderId="0" xfId="0" applyFont="1" applyFill="1"/>
    <xf numFmtId="164" fontId="24" fillId="0" borderId="0" xfId="1" applyNumberFormat="1" applyFont="1" applyFill="1" applyBorder="1" applyAlignment="1" applyProtection="1">
      <alignment horizontal="center" vertical="center" wrapText="1"/>
    </xf>
    <xf numFmtId="0" fontId="24" fillId="0" borderId="5" xfId="1" applyFont="1" applyFill="1" applyBorder="1" applyAlignment="1" applyProtection="1">
      <alignment horizontal="center" vertical="center" wrapText="1"/>
    </xf>
    <xf numFmtId="14" fontId="14" fillId="4" borderId="0" xfId="0" applyNumberFormat="1" applyFont="1" applyFill="1" applyAlignment="1">
      <alignment horizontal="center" vertical="center"/>
    </xf>
    <xf numFmtId="43" fontId="14" fillId="4" borderId="7" xfId="2" applyFont="1" applyFill="1" applyBorder="1" applyAlignment="1">
      <alignment horizontal="center" vertical="center"/>
    </xf>
    <xf numFmtId="0" fontId="0" fillId="4" borderId="0" xfId="0" applyFill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43" fontId="0" fillId="0" borderId="13" xfId="2" applyFont="1" applyFill="1" applyBorder="1" applyAlignment="1" applyProtection="1">
      <alignment vertical="center"/>
      <protection locked="0"/>
    </xf>
    <xf numFmtId="43" fontId="0" fillId="0" borderId="6" xfId="2" applyFont="1" applyFill="1" applyBorder="1" applyAlignment="1" applyProtection="1">
      <alignment vertical="center"/>
      <protection locked="0"/>
    </xf>
    <xf numFmtId="14" fontId="0" fillId="0" borderId="13" xfId="0" applyNumberFormat="1" applyBorder="1" applyAlignment="1" applyProtection="1">
      <alignment horizontal="center" vertical="center"/>
      <protection locked="0"/>
    </xf>
    <xf numFmtId="14" fontId="0" fillId="0" borderId="6" xfId="0" applyNumberFormat="1" applyBorder="1" applyAlignment="1" applyProtection="1">
      <alignment horizontal="center" vertical="center"/>
      <protection locked="0"/>
    </xf>
    <xf numFmtId="0" fontId="25" fillId="0" borderId="23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1" fillId="2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0" borderId="0" xfId="0" applyFont="1"/>
    <xf numFmtId="0" fontId="6" fillId="6" borderId="1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26" fillId="0" borderId="0" xfId="0" applyFont="1"/>
    <xf numFmtId="0" fontId="18" fillId="3" borderId="9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7" xfId="0" quotePrefix="1" applyFont="1" applyBorder="1" applyAlignment="1">
      <alignment horizontal="center" vertical="center" wrapText="1"/>
    </xf>
    <xf numFmtId="0" fontId="0" fillId="2" borderId="0" xfId="0" applyFill="1" applyAlignment="1">
      <alignment horizontal="right" vertical="center"/>
    </xf>
    <xf numFmtId="0" fontId="7" fillId="2" borderId="0" xfId="0" applyFont="1" applyFill="1"/>
    <xf numFmtId="0" fontId="18" fillId="3" borderId="10" xfId="0" applyFont="1" applyFill="1" applyBorder="1" applyAlignment="1">
      <alignment horizontal="right" vertical="center"/>
    </xf>
    <xf numFmtId="164" fontId="21" fillId="0" borderId="9" xfId="0" applyNumberFormat="1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164" fontId="21" fillId="0" borderId="0" xfId="0" applyNumberFormat="1" applyFont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164" fontId="21" fillId="0" borderId="8" xfId="0" quotePrefix="1" applyNumberFormat="1" applyFont="1" applyBorder="1" applyAlignment="1">
      <alignment horizontal="center" vertical="center" wrapText="1"/>
    </xf>
    <xf numFmtId="0" fontId="4" fillId="0" borderId="8" xfId="1" applyFill="1" applyBorder="1" applyAlignment="1" applyProtection="1">
      <alignment horizontal="center" vertical="center" wrapText="1"/>
    </xf>
    <xf numFmtId="0" fontId="3" fillId="5" borderId="10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" fillId="0" borderId="4" xfId="0" applyFont="1" applyBorder="1" applyAlignment="1" applyProtection="1">
      <alignment horizontal="left" vertical="center"/>
      <protection locked="0"/>
    </xf>
    <xf numFmtId="0" fontId="1" fillId="0" borderId="8" xfId="0" applyFont="1" applyBorder="1" applyAlignment="1" applyProtection="1">
      <alignment horizontal="left" vertical="center"/>
      <protection locked="0"/>
    </xf>
    <xf numFmtId="0" fontId="10" fillId="6" borderId="1" xfId="0" applyFont="1" applyFill="1" applyBorder="1" applyAlignment="1">
      <alignment horizontal="center" vertical="center"/>
    </xf>
    <xf numFmtId="0" fontId="10" fillId="6" borderId="9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" fillId="0" borderId="4" xfId="0" applyFont="1" applyBorder="1" applyAlignment="1" applyProtection="1">
      <alignment horizontal="left" vertical="top" wrapText="1"/>
      <protection locked="0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10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14" fontId="1" fillId="0" borderId="8" xfId="0" applyNumberFormat="1" applyFont="1" applyBorder="1" applyAlignment="1">
      <alignment horizontal="center" vertical="center"/>
    </xf>
    <xf numFmtId="14" fontId="1" fillId="3" borderId="8" xfId="0" applyNumberFormat="1" applyFont="1" applyFill="1" applyBorder="1" applyAlignment="1">
      <alignment horizontal="center" vertical="center"/>
    </xf>
    <xf numFmtId="14" fontId="1" fillId="3" borderId="5" xfId="0" applyNumberFormat="1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0" fillId="0" borderId="6" xfId="0" applyBorder="1" applyAlignment="1" applyProtection="1">
      <alignment horizontal="left" vertical="top"/>
      <protection locked="0"/>
    </xf>
    <xf numFmtId="0" fontId="0" fillId="0" borderId="15" xfId="0" applyBorder="1" applyAlignment="1" applyProtection="1">
      <alignment horizontal="left" vertical="top"/>
      <protection locked="0"/>
    </xf>
    <xf numFmtId="0" fontId="14" fillId="3" borderId="0" xfId="0" applyFont="1" applyFill="1" applyAlignment="1">
      <alignment horizontal="left" vertical="center"/>
    </xf>
    <xf numFmtId="0" fontId="0" fillId="0" borderId="13" xfId="0" applyBorder="1" applyAlignment="1" applyProtection="1">
      <alignment horizontal="left" vertical="top"/>
      <protection locked="0"/>
    </xf>
    <xf numFmtId="0" fontId="0" fillId="0" borderId="14" xfId="0" applyBorder="1" applyAlignment="1" applyProtection="1">
      <alignment horizontal="left" vertical="top"/>
      <protection locked="0"/>
    </xf>
    <xf numFmtId="14" fontId="14" fillId="3" borderId="0" xfId="0" applyNumberFormat="1" applyFont="1" applyFill="1" applyAlignment="1">
      <alignment horizontal="left" vertical="top"/>
    </xf>
    <xf numFmtId="14" fontId="14" fillId="3" borderId="7" xfId="0" applyNumberFormat="1" applyFont="1" applyFill="1" applyBorder="1" applyAlignment="1">
      <alignment horizontal="left" vertical="top"/>
    </xf>
    <xf numFmtId="43" fontId="0" fillId="0" borderId="6" xfId="2" applyFont="1" applyFill="1" applyBorder="1" applyAlignment="1" applyProtection="1">
      <alignment horizontal="left" vertical="center"/>
      <protection locked="0"/>
    </xf>
    <xf numFmtId="43" fontId="0" fillId="0" borderId="13" xfId="2" applyFont="1" applyFill="1" applyBorder="1" applyAlignment="1" applyProtection="1">
      <alignment horizontal="left" vertical="center"/>
      <protection locked="0"/>
    </xf>
    <xf numFmtId="0" fontId="3" fillId="5" borderId="3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15" fillId="6" borderId="1" xfId="0" applyFont="1" applyFill="1" applyBorder="1" applyAlignment="1">
      <alignment horizontal="center" vertical="center"/>
    </xf>
    <xf numFmtId="0" fontId="15" fillId="6" borderId="9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4" fillId="3" borderId="4" xfId="1" applyFill="1" applyBorder="1" applyAlignment="1" applyProtection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right" vertical="center"/>
    </xf>
    <xf numFmtId="0" fontId="3" fillId="5" borderId="0" xfId="0" applyFont="1" applyFill="1" applyAlignment="1">
      <alignment horizontal="right" vertical="center"/>
    </xf>
    <xf numFmtId="0" fontId="6" fillId="6" borderId="0" xfId="0" applyFont="1" applyFill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43" fontId="14" fillId="3" borderId="0" xfId="2" applyFont="1" applyFill="1" applyBorder="1" applyAlignment="1">
      <alignment horizontal="left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0" xfId="0" applyFont="1" applyFill="1" applyAlignment="1">
      <alignment horizontal="center" vertical="top"/>
    </xf>
    <xf numFmtId="0" fontId="6" fillId="6" borderId="10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0" fillId="3" borderId="1" xfId="0" applyFont="1" applyFill="1" applyBorder="1" applyAlignment="1">
      <alignment horizontal="right" vertical="center"/>
    </xf>
    <xf numFmtId="0" fontId="20" fillId="3" borderId="3" xfId="0" applyFont="1" applyFill="1" applyBorder="1" applyAlignment="1">
      <alignment horizontal="right" vertical="center"/>
    </xf>
    <xf numFmtId="0" fontId="20" fillId="3" borderId="4" xfId="0" applyFont="1" applyFill="1" applyBorder="1" applyAlignment="1">
      <alignment horizontal="right" vertical="center"/>
    </xf>
    <xf numFmtId="14" fontId="21" fillId="0" borderId="0" xfId="0" applyNumberFormat="1" applyFont="1" applyAlignment="1">
      <alignment horizontal="center" vertical="center"/>
    </xf>
    <xf numFmtId="14" fontId="21" fillId="0" borderId="8" xfId="0" applyNumberFormat="1" applyFont="1" applyBorder="1" applyAlignment="1">
      <alignment horizontal="center" vertical="center"/>
    </xf>
    <xf numFmtId="0" fontId="18" fillId="3" borderId="1" xfId="0" applyFont="1" applyFill="1" applyBorder="1" applyAlignment="1">
      <alignment horizontal="right" vertical="center" wrapText="1"/>
    </xf>
    <xf numFmtId="0" fontId="18" fillId="3" borderId="9" xfId="0" applyFont="1" applyFill="1" applyBorder="1" applyAlignment="1">
      <alignment horizontal="right" vertical="center" wrapText="1"/>
    </xf>
    <xf numFmtId="0" fontId="18" fillId="3" borderId="3" xfId="0" applyFont="1" applyFill="1" applyBorder="1" applyAlignment="1">
      <alignment horizontal="right" vertical="center" wrapText="1"/>
    </xf>
    <xf numFmtId="0" fontId="18" fillId="3" borderId="0" xfId="0" applyFont="1" applyFill="1" applyAlignment="1">
      <alignment horizontal="right" vertical="center" wrapText="1"/>
    </xf>
    <xf numFmtId="0" fontId="18" fillId="3" borderId="4" xfId="0" applyFont="1" applyFill="1" applyBorder="1" applyAlignment="1">
      <alignment horizontal="right" vertical="center" wrapText="1"/>
    </xf>
    <xf numFmtId="0" fontId="18" fillId="3" borderId="8" xfId="0" applyFont="1" applyFill="1" applyBorder="1" applyAlignment="1">
      <alignment horizontal="right" vertical="center" wrapText="1"/>
    </xf>
    <xf numFmtId="0" fontId="0" fillId="2" borderId="0" xfId="0" applyFill="1" applyAlignment="1">
      <alignment horizontal="center" vertical="center"/>
    </xf>
    <xf numFmtId="0" fontId="5" fillId="3" borderId="18" xfId="0" applyFont="1" applyFill="1" applyBorder="1" applyAlignment="1">
      <alignment horizontal="center" vertical="center" textRotation="90"/>
    </xf>
    <xf numFmtId="0" fontId="5" fillId="3" borderId="3" xfId="0" applyFont="1" applyFill="1" applyBorder="1" applyAlignment="1">
      <alignment horizontal="center" vertical="center" textRotation="90"/>
    </xf>
    <xf numFmtId="0" fontId="5" fillId="3" borderId="4" xfId="0" applyFont="1" applyFill="1" applyBorder="1" applyAlignment="1">
      <alignment horizontal="center" vertical="center" textRotation="90"/>
    </xf>
    <xf numFmtId="0" fontId="15" fillId="3" borderId="3" xfId="0" applyFont="1" applyFill="1" applyBorder="1" applyAlignment="1">
      <alignment horizontal="center" vertical="center" textRotation="90"/>
    </xf>
    <xf numFmtId="0" fontId="15" fillId="3" borderId="4" xfId="0" applyFont="1" applyFill="1" applyBorder="1" applyAlignment="1">
      <alignment horizontal="center" vertical="center" textRotation="90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right" vertical="center"/>
    </xf>
    <xf numFmtId="0" fontId="12" fillId="4" borderId="4" xfId="0" applyFont="1" applyFill="1" applyBorder="1" applyAlignment="1">
      <alignment horizontal="right" vertical="center"/>
    </xf>
    <xf numFmtId="164" fontId="21" fillId="0" borderId="0" xfId="0" applyNumberFormat="1" applyFont="1" applyBorder="1" applyAlignment="1">
      <alignment horizontal="center" vertical="center" wrapText="1"/>
    </xf>
    <xf numFmtId="164" fontId="21" fillId="0" borderId="0" xfId="0" applyNumberFormat="1" applyFont="1" applyBorder="1" applyAlignment="1">
      <alignment horizontal="center" vertical="center"/>
    </xf>
    <xf numFmtId="164" fontId="21" fillId="0" borderId="13" xfId="0" quotePrefix="1" applyNumberFormat="1" applyFont="1" applyBorder="1" applyAlignment="1">
      <alignment horizontal="center" vertical="center"/>
    </xf>
    <xf numFmtId="164" fontId="21" fillId="0" borderId="9" xfId="0" quotePrefix="1" applyNumberFormat="1" applyFont="1" applyBorder="1" applyAlignment="1">
      <alignment horizontal="center" vertical="center"/>
    </xf>
  </cellXfs>
  <cellStyles count="6">
    <cellStyle name="Calcul 2" xfId="5" xr:uid="{88A7C6FF-822B-4F0C-8E2C-30F81B272B97}"/>
    <cellStyle name="Entrée 2" xfId="4" xr:uid="{AB109B4A-32AC-47AF-B951-7EEB5154D1CA}"/>
    <cellStyle name="Lien hypertexte" xfId="1" builtinId="8"/>
    <cellStyle name="Milliers" xfId="2" builtinId="3"/>
    <cellStyle name="Normal" xfId="0" builtinId="0"/>
    <cellStyle name="Normal 2" xfId="3" xr:uid="{EE42905A-EE85-4091-8D2D-88B0247790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1134031</xdr:colOff>
      <xdr:row>1</xdr:row>
      <xdr:rowOff>974911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8FE57C9-CA9B-45F6-AAC1-8D6557194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417" y="127000"/>
          <a:ext cx="1134031" cy="9749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869448</xdr:colOff>
      <xdr:row>1</xdr:row>
      <xdr:rowOff>974911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39C781DF-FC51-44A0-AF36-021D5B597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417" y="127000"/>
          <a:ext cx="1134031" cy="9749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437906</xdr:colOff>
      <xdr:row>2</xdr:row>
      <xdr:rowOff>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02643A5-D266-4DF3-AB89-A9F54CA88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23825"/>
          <a:ext cx="1152281" cy="990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2049235</xdr:colOff>
      <xdr:row>7</xdr:row>
      <xdr:rowOff>1741715</xdr:rowOff>
    </xdr:from>
    <xdr:to>
      <xdr:col>2</xdr:col>
      <xdr:colOff>2675165</xdr:colOff>
      <xdr:row>8</xdr:row>
      <xdr:rowOff>1110343</xdr:rowOff>
    </xdr:to>
    <xdr:cxnSp macro="">
      <xdr:nvCxnSpPr>
        <xdr:cNvPr id="10" name="Connecteur droit avec flèche 9">
          <a:extLst>
            <a:ext uri="{FF2B5EF4-FFF2-40B4-BE49-F238E27FC236}">
              <a16:creationId xmlns:a16="http://schemas.microsoft.com/office/drawing/2014/main" id="{E9F95210-5B9F-42B5-B017-1EC00FF2E7C4}"/>
            </a:ext>
          </a:extLst>
        </xdr:cNvPr>
        <xdr:cNvCxnSpPr>
          <a:cxnSpLocks/>
          <a:stCxn id="2" idx="2"/>
          <a:endCxn id="47" idx="0"/>
        </xdr:cNvCxnSpPr>
      </xdr:nvCxnSpPr>
      <xdr:spPr>
        <a:xfrm>
          <a:off x="2168978" y="3499758"/>
          <a:ext cx="4071258" cy="113755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669471</xdr:colOff>
      <xdr:row>7</xdr:row>
      <xdr:rowOff>152400</xdr:rowOff>
    </xdr:from>
    <xdr:to>
      <xdr:col>1</xdr:col>
      <xdr:colOff>3428999</xdr:colOff>
      <xdr:row>7</xdr:row>
      <xdr:rowOff>1741715</xdr:rowOff>
    </xdr:to>
    <xdr:sp macro="" textlink="">
      <xdr:nvSpPr>
        <xdr:cNvPr id="2" name="Rectangle : coins arrondis 1">
          <a:extLst>
            <a:ext uri="{FF2B5EF4-FFF2-40B4-BE49-F238E27FC236}">
              <a16:creationId xmlns:a16="http://schemas.microsoft.com/office/drawing/2014/main" id="{F2AD55A7-54B1-4163-8303-221584AD4C71}"/>
            </a:ext>
          </a:extLst>
        </xdr:cNvPr>
        <xdr:cNvSpPr>
          <a:spLocks noChangeAspect="1"/>
        </xdr:cNvSpPr>
      </xdr:nvSpPr>
      <xdr:spPr>
        <a:xfrm>
          <a:off x="789214" y="1910443"/>
          <a:ext cx="2759528" cy="158931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fr-CH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Workpackage</a:t>
          </a:r>
          <a:r>
            <a:rPr lang="fr-CH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1: Titel</a:t>
          </a: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Beschreibung: Business Model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Anzahl Stunden: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Betrag: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Verantwortlicher: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Abreisemonat:</a:t>
          </a: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Endmonat:</a:t>
          </a: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Lieferungen:</a:t>
          </a:r>
          <a:endParaRPr lang="fr-CH">
            <a:effectLst/>
          </a:endParaRPr>
        </a:p>
      </xdr:txBody>
    </xdr:sp>
    <xdr:clientData/>
  </xdr:twoCellAnchor>
  <xdr:twoCellAnchor editAs="absolute">
    <xdr:from>
      <xdr:col>1</xdr:col>
      <xdr:colOff>386443</xdr:colOff>
      <xdr:row>8</xdr:row>
      <xdr:rowOff>1191987</xdr:rowOff>
    </xdr:from>
    <xdr:to>
      <xdr:col>1</xdr:col>
      <xdr:colOff>3145971</xdr:colOff>
      <xdr:row>9</xdr:row>
      <xdr:rowOff>1012371</xdr:rowOff>
    </xdr:to>
    <xdr:sp macro="" textlink="">
      <xdr:nvSpPr>
        <xdr:cNvPr id="16" name="Rectangle : coins arrondis 15">
          <a:extLst>
            <a:ext uri="{FF2B5EF4-FFF2-40B4-BE49-F238E27FC236}">
              <a16:creationId xmlns:a16="http://schemas.microsoft.com/office/drawing/2014/main" id="{F19B92A9-D478-4858-B718-818A67003B7C}"/>
            </a:ext>
          </a:extLst>
        </xdr:cNvPr>
        <xdr:cNvSpPr>
          <a:spLocks noChangeAspect="1"/>
        </xdr:cNvSpPr>
      </xdr:nvSpPr>
      <xdr:spPr>
        <a:xfrm>
          <a:off x="506186" y="4718958"/>
          <a:ext cx="2759528" cy="158931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fr-CH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Workpackage</a:t>
          </a:r>
          <a:r>
            <a:rPr lang="fr-CH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3</a:t>
          </a: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Beschreibung: Business Model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Anzahl Stunden: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Betrag: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Verantwortlicher: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Abreisemonat: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Endmonat: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Lieferungen:</a:t>
          </a:r>
          <a:endParaRPr lang="fr-CH">
            <a:effectLst/>
          </a:endParaRPr>
        </a:p>
      </xdr:txBody>
    </xdr:sp>
    <xdr:clientData/>
  </xdr:twoCellAnchor>
  <xdr:twoCellAnchor>
    <xdr:from>
      <xdr:col>1</xdr:col>
      <xdr:colOff>1766207</xdr:colOff>
      <xdr:row>8</xdr:row>
      <xdr:rowOff>136072</xdr:rowOff>
    </xdr:from>
    <xdr:to>
      <xdr:col>1</xdr:col>
      <xdr:colOff>2049235</xdr:colOff>
      <xdr:row>8</xdr:row>
      <xdr:rowOff>1355272</xdr:rowOff>
    </xdr:to>
    <xdr:cxnSp macro="">
      <xdr:nvCxnSpPr>
        <xdr:cNvPr id="17" name="Connecteur droit avec flèche 16">
          <a:extLst>
            <a:ext uri="{FF2B5EF4-FFF2-40B4-BE49-F238E27FC236}">
              <a16:creationId xmlns:a16="http://schemas.microsoft.com/office/drawing/2014/main" id="{196009E7-448B-417A-A59C-0F0B0AFF61DF}"/>
            </a:ext>
          </a:extLst>
        </xdr:cNvPr>
        <xdr:cNvCxnSpPr>
          <a:cxnSpLocks/>
          <a:stCxn id="2" idx="2"/>
          <a:endCxn id="16" idx="0"/>
        </xdr:cNvCxnSpPr>
      </xdr:nvCxnSpPr>
      <xdr:spPr>
        <a:xfrm flipH="1">
          <a:off x="1885950" y="3499758"/>
          <a:ext cx="283028" cy="1219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1766207</xdr:colOff>
      <xdr:row>9</xdr:row>
      <xdr:rowOff>1175657</xdr:rowOff>
    </xdr:from>
    <xdr:to>
      <xdr:col>2</xdr:col>
      <xdr:colOff>797379</xdr:colOff>
      <xdr:row>9</xdr:row>
      <xdr:rowOff>1747158</xdr:rowOff>
    </xdr:to>
    <xdr:cxnSp macro="">
      <xdr:nvCxnSpPr>
        <xdr:cNvPr id="20" name="Connecteur droit avec flèche 19">
          <a:extLst>
            <a:ext uri="{FF2B5EF4-FFF2-40B4-BE49-F238E27FC236}">
              <a16:creationId xmlns:a16="http://schemas.microsoft.com/office/drawing/2014/main" id="{A6BD0120-426C-4B4A-8F3E-7EAC289AFBAA}"/>
            </a:ext>
          </a:extLst>
        </xdr:cNvPr>
        <xdr:cNvCxnSpPr>
          <a:cxnSpLocks/>
          <a:stCxn id="16" idx="2"/>
          <a:endCxn id="74" idx="0"/>
        </xdr:cNvCxnSpPr>
      </xdr:nvCxnSpPr>
      <xdr:spPr>
        <a:xfrm>
          <a:off x="1885950" y="6308271"/>
          <a:ext cx="2476500" cy="5715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2</xdr:col>
      <xdr:colOff>2288242</xdr:colOff>
      <xdr:row>10</xdr:row>
      <xdr:rowOff>392526</xdr:rowOff>
    </xdr:from>
    <xdr:to>
      <xdr:col>3</xdr:col>
      <xdr:colOff>1602441</xdr:colOff>
      <xdr:row>11</xdr:row>
      <xdr:rowOff>212912</xdr:rowOff>
    </xdr:to>
    <xdr:sp macro="" textlink="">
      <xdr:nvSpPr>
        <xdr:cNvPr id="22" name="Rectangle : coins arrondis 21">
          <a:extLst>
            <a:ext uri="{FF2B5EF4-FFF2-40B4-BE49-F238E27FC236}">
              <a16:creationId xmlns:a16="http://schemas.microsoft.com/office/drawing/2014/main" id="{71B44B1D-D159-4C37-B1C5-D4AB046FEB74}"/>
            </a:ext>
          </a:extLst>
        </xdr:cNvPr>
        <xdr:cNvSpPr>
          <a:spLocks noChangeAspect="1"/>
        </xdr:cNvSpPr>
      </xdr:nvSpPr>
      <xdr:spPr>
        <a:xfrm>
          <a:off x="5650007" y="7407408"/>
          <a:ext cx="2563905" cy="157971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fr-CH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Workpackage</a:t>
          </a:r>
          <a:r>
            <a:rPr lang="fr-CH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4</a:t>
          </a: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Beschreibung: Business Model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Anzahl Stunden: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Betrag: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Verantwortlicher: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Abreisemonat: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Endmonat: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Lieferungen:</a:t>
          </a:r>
          <a:endParaRPr lang="fr-CH">
            <a:effectLst/>
          </a:endParaRPr>
        </a:p>
      </xdr:txBody>
    </xdr:sp>
    <xdr:clientData/>
  </xdr:twoCellAnchor>
  <xdr:twoCellAnchor>
    <xdr:from>
      <xdr:col>2</xdr:col>
      <xdr:colOff>1300682</xdr:colOff>
      <xdr:row>11</xdr:row>
      <xdr:rowOff>212912</xdr:rowOff>
    </xdr:from>
    <xdr:to>
      <xdr:col>3</xdr:col>
      <xdr:colOff>320489</xdr:colOff>
      <xdr:row>11</xdr:row>
      <xdr:rowOff>1605643</xdr:rowOff>
    </xdr:to>
    <xdr:cxnSp macro="">
      <xdr:nvCxnSpPr>
        <xdr:cNvPr id="30" name="Connecteur droit avec flèche 29">
          <a:extLst>
            <a:ext uri="{FF2B5EF4-FFF2-40B4-BE49-F238E27FC236}">
              <a16:creationId xmlns:a16="http://schemas.microsoft.com/office/drawing/2014/main" id="{D52974F3-9ACC-432A-AA8A-BF2CA443C543}"/>
            </a:ext>
          </a:extLst>
        </xdr:cNvPr>
        <xdr:cNvCxnSpPr>
          <a:cxnSpLocks/>
          <a:stCxn id="22" idx="2"/>
          <a:endCxn id="54" idx="0"/>
        </xdr:cNvCxnSpPr>
      </xdr:nvCxnSpPr>
      <xdr:spPr>
        <a:xfrm flipH="1">
          <a:off x="4662447" y="8987118"/>
          <a:ext cx="2269513" cy="139273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3</xdr:col>
      <xdr:colOff>3162300</xdr:colOff>
      <xdr:row>8</xdr:row>
      <xdr:rowOff>54429</xdr:rowOff>
    </xdr:from>
    <xdr:to>
      <xdr:col>4</xdr:col>
      <xdr:colOff>2476499</xdr:colOff>
      <xdr:row>8</xdr:row>
      <xdr:rowOff>1643744</xdr:rowOff>
    </xdr:to>
    <xdr:sp macro="" textlink="">
      <xdr:nvSpPr>
        <xdr:cNvPr id="45" name="Rectangle : coins arrondis 44">
          <a:extLst>
            <a:ext uri="{FF2B5EF4-FFF2-40B4-BE49-F238E27FC236}">
              <a16:creationId xmlns:a16="http://schemas.microsoft.com/office/drawing/2014/main" id="{7B4243B1-D3D0-40D7-A3CA-BB3BB881765F}"/>
            </a:ext>
          </a:extLst>
        </xdr:cNvPr>
        <xdr:cNvSpPr>
          <a:spLocks noChangeAspect="1"/>
        </xdr:cNvSpPr>
      </xdr:nvSpPr>
      <xdr:spPr>
        <a:xfrm>
          <a:off x="10172700" y="3581400"/>
          <a:ext cx="2759528" cy="1589315"/>
        </a:xfrm>
        <a:prstGeom prst="roundRect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fr-CH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Workpackage</a:t>
          </a:r>
          <a:r>
            <a:rPr lang="fr-CH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1</a:t>
          </a: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Description: Business Model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Number of hours: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Amount: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Responsible: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Beginning month:</a:t>
          </a: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End month:</a:t>
          </a: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Deliverables:</a:t>
          </a:r>
          <a:endParaRPr lang="fr-CH" sz="1100"/>
        </a:p>
      </xdr:txBody>
    </xdr:sp>
    <xdr:clientData/>
  </xdr:twoCellAnchor>
  <xdr:twoCellAnchor editAs="absolute">
    <xdr:from>
      <xdr:col>3</xdr:col>
      <xdr:colOff>3135086</xdr:colOff>
      <xdr:row>7</xdr:row>
      <xdr:rowOff>168729</xdr:rowOff>
    </xdr:from>
    <xdr:to>
      <xdr:col>4</xdr:col>
      <xdr:colOff>2449285</xdr:colOff>
      <xdr:row>7</xdr:row>
      <xdr:rowOff>1758044</xdr:rowOff>
    </xdr:to>
    <xdr:sp macro="" textlink="">
      <xdr:nvSpPr>
        <xdr:cNvPr id="46" name="Rectangle : coins arrondis 45">
          <a:extLst>
            <a:ext uri="{FF2B5EF4-FFF2-40B4-BE49-F238E27FC236}">
              <a16:creationId xmlns:a16="http://schemas.microsoft.com/office/drawing/2014/main" id="{995ED945-5B4B-4CCE-922E-EDED75875C55}"/>
            </a:ext>
          </a:extLst>
        </xdr:cNvPr>
        <xdr:cNvSpPr>
          <a:spLocks noChangeAspect="1"/>
        </xdr:cNvSpPr>
      </xdr:nvSpPr>
      <xdr:spPr>
        <a:xfrm>
          <a:off x="10145486" y="1926772"/>
          <a:ext cx="2759528" cy="1589315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fr-CH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Workpackage</a:t>
          </a:r>
          <a:r>
            <a:rPr lang="fr-CH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1</a:t>
          </a: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Description: Business Model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Nombre d'heures: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Montant: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Responsable:</a:t>
          </a:r>
          <a:endParaRPr lang="fr-CH">
            <a:effectLst/>
          </a:endParaRP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Mois de début:</a:t>
          </a: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Mois de fin:</a:t>
          </a:r>
        </a:p>
        <a:p>
          <a:pPr algn="l"/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Délivrables:</a:t>
          </a:r>
        </a:p>
        <a:p>
          <a:pPr algn="l"/>
          <a:endParaRPr lang="fr-CH" sz="1100"/>
        </a:p>
      </xdr:txBody>
    </xdr:sp>
    <xdr:clientData/>
  </xdr:twoCellAnchor>
  <xdr:twoCellAnchor editAs="absolute">
    <xdr:from>
      <xdr:col>2</xdr:col>
      <xdr:colOff>1295401</xdr:colOff>
      <xdr:row>8</xdr:row>
      <xdr:rowOff>1110343</xdr:rowOff>
    </xdr:from>
    <xdr:to>
      <xdr:col>3</xdr:col>
      <xdr:colOff>609600</xdr:colOff>
      <xdr:row>9</xdr:row>
      <xdr:rowOff>930727</xdr:rowOff>
    </xdr:to>
    <xdr:sp macro="" textlink="">
      <xdr:nvSpPr>
        <xdr:cNvPr id="47" name="Rectangle : coins arrondis 46">
          <a:extLst>
            <a:ext uri="{FF2B5EF4-FFF2-40B4-BE49-F238E27FC236}">
              <a16:creationId xmlns:a16="http://schemas.microsoft.com/office/drawing/2014/main" id="{1E0D6083-CFD5-4EE3-843F-2F07D39B4CA9}"/>
            </a:ext>
          </a:extLst>
        </xdr:cNvPr>
        <xdr:cNvSpPr>
          <a:spLocks noChangeAspect="1"/>
        </xdr:cNvSpPr>
      </xdr:nvSpPr>
      <xdr:spPr>
        <a:xfrm>
          <a:off x="4860472" y="4637314"/>
          <a:ext cx="2759528" cy="158931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fr-CH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Workpackage</a:t>
          </a:r>
          <a:r>
            <a:rPr lang="fr-CH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2</a:t>
          </a: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Beschreibung: Business Model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Anzahl Stunden: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Betrag: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Verantwortlicher: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Abreisemonat: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Endmonat: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Lieferungen:</a:t>
          </a:r>
          <a:endParaRPr lang="fr-CH">
            <a:effectLst/>
          </a:endParaRPr>
        </a:p>
      </xdr:txBody>
    </xdr:sp>
    <xdr:clientData/>
  </xdr:twoCellAnchor>
  <xdr:twoCellAnchor editAs="absolute">
    <xdr:from>
      <xdr:col>1</xdr:col>
      <xdr:colOff>228598</xdr:colOff>
      <xdr:row>10</xdr:row>
      <xdr:rowOff>1104901</xdr:rowOff>
    </xdr:from>
    <xdr:to>
      <xdr:col>1</xdr:col>
      <xdr:colOff>2988126</xdr:colOff>
      <xdr:row>11</xdr:row>
      <xdr:rowOff>925286</xdr:rowOff>
    </xdr:to>
    <xdr:sp macro="" textlink="">
      <xdr:nvSpPr>
        <xdr:cNvPr id="50" name="Rectangle : coins arrondis 49">
          <a:extLst>
            <a:ext uri="{FF2B5EF4-FFF2-40B4-BE49-F238E27FC236}">
              <a16:creationId xmlns:a16="http://schemas.microsoft.com/office/drawing/2014/main" id="{F1CFA0E4-9A37-4FD5-9E74-6DE4222141C2}"/>
            </a:ext>
          </a:extLst>
        </xdr:cNvPr>
        <xdr:cNvSpPr>
          <a:spLocks noChangeAspect="1"/>
        </xdr:cNvSpPr>
      </xdr:nvSpPr>
      <xdr:spPr>
        <a:xfrm>
          <a:off x="348341" y="8169730"/>
          <a:ext cx="2759528" cy="158931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fr-CH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Workpackage</a:t>
          </a:r>
          <a:r>
            <a:rPr lang="fr-CH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5</a:t>
          </a: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Beschreibung: Business Model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Anzahl Stunden: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Betrag: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Verantwortlicher: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Abreisemonat: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Endmonat: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Lieferungen:</a:t>
          </a:r>
          <a:endParaRPr lang="fr-CH">
            <a:effectLst/>
          </a:endParaRPr>
        </a:p>
      </xdr:txBody>
    </xdr:sp>
    <xdr:clientData/>
  </xdr:twoCellAnchor>
  <xdr:twoCellAnchor editAs="absolute">
    <xdr:from>
      <xdr:col>1</xdr:col>
      <xdr:colOff>3287485</xdr:colOff>
      <xdr:row>11</xdr:row>
      <xdr:rowOff>1605643</xdr:rowOff>
    </xdr:from>
    <xdr:to>
      <xdr:col>2</xdr:col>
      <xdr:colOff>2601685</xdr:colOff>
      <xdr:row>12</xdr:row>
      <xdr:rowOff>1426027</xdr:rowOff>
    </xdr:to>
    <xdr:sp macro="" textlink="">
      <xdr:nvSpPr>
        <xdr:cNvPr id="54" name="Rectangle : coins arrondis 53">
          <a:extLst>
            <a:ext uri="{FF2B5EF4-FFF2-40B4-BE49-F238E27FC236}">
              <a16:creationId xmlns:a16="http://schemas.microsoft.com/office/drawing/2014/main" id="{CF1445DD-4D8B-47F5-A7E7-592EBECB2FBF}"/>
            </a:ext>
          </a:extLst>
        </xdr:cNvPr>
        <xdr:cNvSpPr>
          <a:spLocks noChangeAspect="1"/>
        </xdr:cNvSpPr>
      </xdr:nvSpPr>
      <xdr:spPr>
        <a:xfrm>
          <a:off x="3407228" y="10439400"/>
          <a:ext cx="2759528" cy="158931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fr-CH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Workpackage</a:t>
          </a:r>
          <a:r>
            <a:rPr lang="fr-CH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6</a:t>
          </a: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Beschreibung: Business Model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Anzahl Stunden: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Betrag: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Verantwortlicher: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Abreisemonat: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Endmonat:</a:t>
          </a:r>
          <a:endParaRPr lang="fr-CH">
            <a:effectLst/>
          </a:endParaRPr>
        </a:p>
        <a:p>
          <a:r>
            <a:rPr lang="fr-CH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Lieferungen:</a:t>
          </a:r>
          <a:endParaRPr lang="fr-CH">
            <a:effectLst/>
          </a:endParaRPr>
        </a:p>
      </xdr:txBody>
    </xdr:sp>
    <xdr:clientData/>
  </xdr:twoCellAnchor>
  <xdr:twoCellAnchor>
    <xdr:from>
      <xdr:col>2</xdr:col>
      <xdr:colOff>797379</xdr:colOff>
      <xdr:row>9</xdr:row>
      <xdr:rowOff>930727</xdr:rowOff>
    </xdr:from>
    <xdr:to>
      <xdr:col>2</xdr:col>
      <xdr:colOff>2675165</xdr:colOff>
      <xdr:row>9</xdr:row>
      <xdr:rowOff>1747158</xdr:rowOff>
    </xdr:to>
    <xdr:cxnSp macro="">
      <xdr:nvCxnSpPr>
        <xdr:cNvPr id="58" name="Connecteur droit avec flèche 57">
          <a:extLst>
            <a:ext uri="{FF2B5EF4-FFF2-40B4-BE49-F238E27FC236}">
              <a16:creationId xmlns:a16="http://schemas.microsoft.com/office/drawing/2014/main" id="{89D64382-C55F-470E-A515-96CE05ED26A8}"/>
            </a:ext>
          </a:extLst>
        </xdr:cNvPr>
        <xdr:cNvCxnSpPr>
          <a:cxnSpLocks/>
          <a:stCxn id="47" idx="2"/>
          <a:endCxn id="74" idx="0"/>
        </xdr:cNvCxnSpPr>
      </xdr:nvCxnSpPr>
      <xdr:spPr>
        <a:xfrm flipH="1">
          <a:off x="4362450" y="6226627"/>
          <a:ext cx="1877786" cy="81643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2988126</xdr:colOff>
      <xdr:row>11</xdr:row>
      <xdr:rowOff>293916</xdr:rowOff>
    </xdr:from>
    <xdr:to>
      <xdr:col>2</xdr:col>
      <xdr:colOff>1221921</xdr:colOff>
      <xdr:row>12</xdr:row>
      <xdr:rowOff>0</xdr:rowOff>
    </xdr:to>
    <xdr:cxnSp macro="">
      <xdr:nvCxnSpPr>
        <xdr:cNvPr id="69" name="Connecteur droit avec flèche 68">
          <a:extLst>
            <a:ext uri="{FF2B5EF4-FFF2-40B4-BE49-F238E27FC236}">
              <a16:creationId xmlns:a16="http://schemas.microsoft.com/office/drawing/2014/main" id="{06CF2552-ED23-4C85-A096-97D553803C41}"/>
            </a:ext>
          </a:extLst>
        </xdr:cNvPr>
        <xdr:cNvCxnSpPr>
          <a:cxnSpLocks/>
          <a:stCxn id="50" idx="3"/>
          <a:endCxn id="54" idx="0"/>
        </xdr:cNvCxnSpPr>
      </xdr:nvCxnSpPr>
      <xdr:spPr>
        <a:xfrm>
          <a:off x="3107869" y="8964387"/>
          <a:ext cx="1679123" cy="147501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3412671</xdr:colOff>
      <xdr:row>9</xdr:row>
      <xdr:rowOff>1747158</xdr:rowOff>
    </xdr:from>
    <xdr:to>
      <xdr:col>2</xdr:col>
      <xdr:colOff>1627415</xdr:colOff>
      <xdr:row>10</xdr:row>
      <xdr:rowOff>1083129</xdr:rowOff>
    </xdr:to>
    <xdr:sp macro="" textlink="">
      <xdr:nvSpPr>
        <xdr:cNvPr id="74" name="Losange 73">
          <a:extLst>
            <a:ext uri="{FF2B5EF4-FFF2-40B4-BE49-F238E27FC236}">
              <a16:creationId xmlns:a16="http://schemas.microsoft.com/office/drawing/2014/main" id="{DC80A61B-5AF9-4231-88AA-5078A94E1B6A}"/>
            </a:ext>
          </a:extLst>
        </xdr:cNvPr>
        <xdr:cNvSpPr/>
      </xdr:nvSpPr>
      <xdr:spPr>
        <a:xfrm>
          <a:off x="3532414" y="6879772"/>
          <a:ext cx="1660072" cy="1104900"/>
        </a:xfrm>
        <a:prstGeom prst="diamond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lang="fr-CH" sz="1100" b="1"/>
            <a:t>Go / NoGo</a:t>
          </a:r>
        </a:p>
      </xdr:txBody>
    </xdr:sp>
    <xdr:clientData/>
  </xdr:twoCellAnchor>
  <xdr:twoCellAnchor>
    <xdr:from>
      <xdr:col>1</xdr:col>
      <xdr:colOff>1608362</xdr:colOff>
      <xdr:row>10</xdr:row>
      <xdr:rowOff>530679</xdr:rowOff>
    </xdr:from>
    <xdr:to>
      <xdr:col>1</xdr:col>
      <xdr:colOff>3412671</xdr:colOff>
      <xdr:row>10</xdr:row>
      <xdr:rowOff>1268187</xdr:rowOff>
    </xdr:to>
    <xdr:cxnSp macro="">
      <xdr:nvCxnSpPr>
        <xdr:cNvPr id="80" name="Connecteur droit avec flèche 79">
          <a:extLst>
            <a:ext uri="{FF2B5EF4-FFF2-40B4-BE49-F238E27FC236}">
              <a16:creationId xmlns:a16="http://schemas.microsoft.com/office/drawing/2014/main" id="{13ECDEE0-5CF4-4371-AAD9-2494D92AF8EB}"/>
            </a:ext>
          </a:extLst>
        </xdr:cNvPr>
        <xdr:cNvCxnSpPr>
          <a:cxnSpLocks/>
          <a:stCxn id="74" idx="1"/>
          <a:endCxn id="50" idx="0"/>
        </xdr:cNvCxnSpPr>
      </xdr:nvCxnSpPr>
      <xdr:spPr>
        <a:xfrm flipH="1">
          <a:off x="1728105" y="7432222"/>
          <a:ext cx="1804309" cy="73750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1627415</xdr:colOff>
      <xdr:row>10</xdr:row>
      <xdr:rowOff>535482</xdr:rowOff>
    </xdr:from>
    <xdr:to>
      <xdr:col>2</xdr:col>
      <xdr:colOff>2288242</xdr:colOff>
      <xdr:row>10</xdr:row>
      <xdr:rowOff>1182381</xdr:rowOff>
    </xdr:to>
    <xdr:cxnSp macro="">
      <xdr:nvCxnSpPr>
        <xdr:cNvPr id="90" name="Connecteur droit avec flèche 89">
          <a:extLst>
            <a:ext uri="{FF2B5EF4-FFF2-40B4-BE49-F238E27FC236}">
              <a16:creationId xmlns:a16="http://schemas.microsoft.com/office/drawing/2014/main" id="{52139E2C-ED3A-4679-B759-F8125CA5F1BD}"/>
            </a:ext>
          </a:extLst>
        </xdr:cNvPr>
        <xdr:cNvCxnSpPr>
          <a:cxnSpLocks/>
          <a:stCxn id="74" idx="3"/>
          <a:endCxn id="22" idx="1"/>
        </xdr:cNvCxnSpPr>
      </xdr:nvCxnSpPr>
      <xdr:spPr>
        <a:xfrm>
          <a:off x="4989180" y="7550364"/>
          <a:ext cx="660827" cy="64689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1415142</xdr:colOff>
      <xdr:row>7</xdr:row>
      <xdr:rowOff>1115785</xdr:rowOff>
    </xdr:from>
    <xdr:to>
      <xdr:col>4</xdr:col>
      <xdr:colOff>2269671</xdr:colOff>
      <xdr:row>7</xdr:row>
      <xdr:rowOff>1725385</xdr:rowOff>
    </xdr:to>
    <xdr:sp macro="" textlink="">
      <xdr:nvSpPr>
        <xdr:cNvPr id="93" name="Rectangle : carré corné 92">
          <a:extLst>
            <a:ext uri="{FF2B5EF4-FFF2-40B4-BE49-F238E27FC236}">
              <a16:creationId xmlns:a16="http://schemas.microsoft.com/office/drawing/2014/main" id="{7924170E-9014-4C88-9287-5180B0734B00}"/>
            </a:ext>
          </a:extLst>
        </xdr:cNvPr>
        <xdr:cNvSpPr/>
      </xdr:nvSpPr>
      <xdr:spPr>
        <a:xfrm rot="21191947">
          <a:off x="11870871" y="2710542"/>
          <a:ext cx="854529" cy="609600"/>
        </a:xfrm>
        <a:prstGeom prst="foldedCorner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CH" sz="1100">
              <a:solidFill>
                <a:schemeClr val="tx1"/>
              </a:solidFill>
            </a:rPr>
            <a:t>Français</a:t>
          </a:r>
        </a:p>
      </xdr:txBody>
    </xdr:sp>
    <xdr:clientData/>
  </xdr:twoCellAnchor>
  <xdr:twoCellAnchor>
    <xdr:from>
      <xdr:col>4</xdr:col>
      <xdr:colOff>1387929</xdr:colOff>
      <xdr:row>8</xdr:row>
      <xdr:rowOff>1017814</xdr:rowOff>
    </xdr:from>
    <xdr:to>
      <xdr:col>4</xdr:col>
      <xdr:colOff>2242458</xdr:colOff>
      <xdr:row>8</xdr:row>
      <xdr:rowOff>1627414</xdr:rowOff>
    </xdr:to>
    <xdr:sp macro="" textlink="">
      <xdr:nvSpPr>
        <xdr:cNvPr id="94" name="Rectangle : carré corné 93">
          <a:extLst>
            <a:ext uri="{FF2B5EF4-FFF2-40B4-BE49-F238E27FC236}">
              <a16:creationId xmlns:a16="http://schemas.microsoft.com/office/drawing/2014/main" id="{AEC16875-A9A3-4F7B-8EC2-3A25A3E8964D}"/>
            </a:ext>
          </a:extLst>
        </xdr:cNvPr>
        <xdr:cNvSpPr/>
      </xdr:nvSpPr>
      <xdr:spPr>
        <a:xfrm rot="21191947">
          <a:off x="11843658" y="4381500"/>
          <a:ext cx="854529" cy="609600"/>
        </a:xfrm>
        <a:prstGeom prst="foldedCorner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CH" sz="1100">
              <a:solidFill>
                <a:schemeClr val="tx1"/>
              </a:solidFill>
            </a:rPr>
            <a:t>English</a:t>
          </a:r>
        </a:p>
      </xdr:txBody>
    </xdr:sp>
    <xdr:clientData/>
  </xdr:twoCellAnchor>
  <xdr:twoCellAnchor>
    <xdr:from>
      <xdr:col>1</xdr:col>
      <xdr:colOff>2367642</xdr:colOff>
      <xdr:row>7</xdr:row>
      <xdr:rowOff>1077684</xdr:rowOff>
    </xdr:from>
    <xdr:to>
      <xdr:col>1</xdr:col>
      <xdr:colOff>3222171</xdr:colOff>
      <xdr:row>7</xdr:row>
      <xdr:rowOff>1687284</xdr:rowOff>
    </xdr:to>
    <xdr:sp macro="" textlink="">
      <xdr:nvSpPr>
        <xdr:cNvPr id="95" name="Rectangle : carré corné 94">
          <a:extLst>
            <a:ext uri="{FF2B5EF4-FFF2-40B4-BE49-F238E27FC236}">
              <a16:creationId xmlns:a16="http://schemas.microsoft.com/office/drawing/2014/main" id="{4BBF4910-8641-44B8-ABA5-A4531E3188D8}"/>
            </a:ext>
          </a:extLst>
        </xdr:cNvPr>
        <xdr:cNvSpPr/>
      </xdr:nvSpPr>
      <xdr:spPr>
        <a:xfrm rot="21191947">
          <a:off x="2487385" y="2672441"/>
          <a:ext cx="854529" cy="609600"/>
        </a:xfrm>
        <a:prstGeom prst="foldedCorner">
          <a:avLst/>
        </a:prstGeom>
        <a:solidFill>
          <a:srgbClr val="FFC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CH" sz="1100">
              <a:solidFill>
                <a:schemeClr val="tx1"/>
              </a:solidFill>
            </a:rPr>
            <a:t>Deutsch</a:t>
          </a:r>
        </a:p>
      </xdr:txBody>
    </xdr:sp>
    <xdr:clientData/>
  </xdr:twoCellAnchor>
  <xdr:twoCellAnchor editAs="oneCell">
    <xdr:from>
      <xdr:col>1</xdr:col>
      <xdr:colOff>0</xdr:colOff>
      <xdr:row>0</xdr:row>
      <xdr:rowOff>112059</xdr:rowOff>
    </xdr:from>
    <xdr:to>
      <xdr:col>1</xdr:col>
      <xdr:colOff>1160101</xdr:colOff>
      <xdr:row>2</xdr:row>
      <xdr:rowOff>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7AED0FBA-F2FD-469E-8A62-A809D6B8B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59" y="112059"/>
          <a:ext cx="1160101" cy="99732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4</xdr:row>
      <xdr:rowOff>47625</xdr:rowOff>
    </xdr:from>
    <xdr:to>
      <xdr:col>4</xdr:col>
      <xdr:colOff>1014548</xdr:colOff>
      <xdr:row>6</xdr:row>
      <xdr:rowOff>189846</xdr:rowOff>
    </xdr:to>
    <xdr:sp macro="" textlink="">
      <xdr:nvSpPr>
        <xdr:cNvPr id="11" name="Pfeil: Fünfeck 4">
          <a:extLst>
            <a:ext uri="{FF2B5EF4-FFF2-40B4-BE49-F238E27FC236}">
              <a16:creationId xmlns:a16="http://schemas.microsoft.com/office/drawing/2014/main" id="{9AE2AB70-493F-40CF-8D4A-A60247C0E9D1}"/>
            </a:ext>
          </a:extLst>
        </xdr:cNvPr>
        <xdr:cNvSpPr/>
      </xdr:nvSpPr>
      <xdr:spPr>
        <a:xfrm>
          <a:off x="2743200" y="1400175"/>
          <a:ext cx="1471748" cy="523221"/>
        </a:xfrm>
        <a:prstGeom prst="homePlate">
          <a:avLst/>
        </a:prstGeom>
        <a:solidFill>
          <a:srgbClr val="FF0000"/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de-D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400">
              <a:solidFill>
                <a:schemeClr val="tx1"/>
              </a:solidFill>
            </a:rPr>
            <a:t>Background IP</a:t>
          </a:r>
        </a:p>
      </xdr:txBody>
    </xdr:sp>
    <xdr:clientData/>
  </xdr:twoCellAnchor>
  <xdr:twoCellAnchor>
    <xdr:from>
      <xdr:col>5</xdr:col>
      <xdr:colOff>41896</xdr:colOff>
      <xdr:row>4</xdr:row>
      <xdr:rowOff>58835</xdr:rowOff>
    </xdr:from>
    <xdr:to>
      <xdr:col>7</xdr:col>
      <xdr:colOff>685800</xdr:colOff>
      <xdr:row>6</xdr:row>
      <xdr:rowOff>189846</xdr:rowOff>
    </xdr:to>
    <xdr:sp macro="" textlink="">
      <xdr:nvSpPr>
        <xdr:cNvPr id="12" name="Pfeil: Chevron 5">
          <a:extLst>
            <a:ext uri="{FF2B5EF4-FFF2-40B4-BE49-F238E27FC236}">
              <a16:creationId xmlns:a16="http://schemas.microsoft.com/office/drawing/2014/main" id="{423B7BB8-BD17-4DD3-B45E-90CEEB7A7104}"/>
            </a:ext>
          </a:extLst>
        </xdr:cNvPr>
        <xdr:cNvSpPr/>
      </xdr:nvSpPr>
      <xdr:spPr>
        <a:xfrm>
          <a:off x="4270996" y="1411385"/>
          <a:ext cx="2701304" cy="512011"/>
        </a:xfrm>
        <a:prstGeom prst="chevron">
          <a:avLst/>
        </a:prstGeom>
        <a:solidFill>
          <a:srgbClr val="FF0000"/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de-D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400">
              <a:solidFill>
                <a:schemeClr val="tx1"/>
              </a:solidFill>
            </a:rPr>
            <a:t>Objectives and acceptance criteria, deliverables</a:t>
          </a:r>
          <a:endParaRPr lang="de-CH" sz="14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746936</xdr:colOff>
      <xdr:row>4</xdr:row>
      <xdr:rowOff>57150</xdr:rowOff>
    </xdr:from>
    <xdr:to>
      <xdr:col>7</xdr:col>
      <xdr:colOff>2086247</xdr:colOff>
      <xdr:row>7</xdr:row>
      <xdr:rowOff>16051</xdr:rowOff>
    </xdr:to>
    <xdr:sp macro="" textlink="">
      <xdr:nvSpPr>
        <xdr:cNvPr id="13" name="Pfeil: Chevron 6">
          <a:extLst>
            <a:ext uri="{FF2B5EF4-FFF2-40B4-BE49-F238E27FC236}">
              <a16:creationId xmlns:a16="http://schemas.microsoft.com/office/drawing/2014/main" id="{91E353E6-DA6B-40E0-BBAE-987AD9E181D6}"/>
            </a:ext>
          </a:extLst>
        </xdr:cNvPr>
        <xdr:cNvSpPr/>
      </xdr:nvSpPr>
      <xdr:spPr>
        <a:xfrm>
          <a:off x="7033436" y="1409700"/>
          <a:ext cx="1339311" cy="530401"/>
        </a:xfrm>
        <a:prstGeom prst="chevron">
          <a:avLst/>
        </a:prstGeom>
        <a:solidFill>
          <a:srgbClr val="FF0000"/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de-DE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400">
              <a:solidFill>
                <a:schemeClr val="tx1"/>
              </a:solidFill>
            </a:rPr>
            <a:t>Process</a:t>
          </a:r>
        </a:p>
      </xdr:txBody>
    </xdr:sp>
    <xdr:clientData/>
  </xdr:twoCellAnchor>
  <xdr:twoCellAnchor editAs="oneCell">
    <xdr:from>
      <xdr:col>0</xdr:col>
      <xdr:colOff>104775</xdr:colOff>
      <xdr:row>1</xdr:row>
      <xdr:rowOff>0</xdr:rowOff>
    </xdr:from>
    <xdr:to>
      <xdr:col>2</xdr:col>
      <xdr:colOff>123825</xdr:colOff>
      <xdr:row>2</xdr:row>
      <xdr:rowOff>8399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1EE6C78-2E92-4EB7-B2EF-168CED92B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23825"/>
          <a:ext cx="1162050" cy="998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438150</xdr:colOff>
      <xdr:row>2</xdr:row>
      <xdr:rowOff>210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FD3AA369-2A01-4336-89C8-743732AC5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23825"/>
          <a:ext cx="1152525" cy="9908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1152281</xdr:colOff>
      <xdr:row>2</xdr:row>
      <xdr:rowOff>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FC38421-AB5B-4499-A1A8-F2E357AD3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23825"/>
          <a:ext cx="1152281" cy="9906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9525</xdr:rowOff>
    </xdr:from>
    <xdr:to>
      <xdr:col>2</xdr:col>
      <xdr:colOff>124381</xdr:colOff>
      <xdr:row>1</xdr:row>
      <xdr:rowOff>984436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FE31579-8744-4AA6-9C3E-9E8CA8573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33350"/>
          <a:ext cx="1134031" cy="97491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112058</xdr:colOff>
      <xdr:row>1</xdr:row>
      <xdr:rowOff>0</xdr:rowOff>
    </xdr:from>
    <xdr:to>
      <xdr:col>1</xdr:col>
      <xdr:colOff>1134030</xdr:colOff>
      <xdr:row>1</xdr:row>
      <xdr:rowOff>974911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0390684-B332-A65E-6DA2-1D1B17BC1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58" y="123265"/>
          <a:ext cx="1134031" cy="9749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project-management-skills.com/work-breakdown-structure.htm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cobooster.ch/" TargetMode="External"/><Relationship Id="rId2" Type="http://schemas.openxmlformats.org/officeDocument/2006/relationships/hyperlink" Target="http://www.platinn.ch/" TargetMode="External"/><Relationship Id="rId1" Type="http://schemas.openxmlformats.org/officeDocument/2006/relationships/hyperlink" Target="mailto:eric.schmidt@platinn.ch" TargetMode="External"/><Relationship Id="rId6" Type="http://schemas.openxmlformats.org/officeDocument/2006/relationships/drawing" Target="../drawings/drawing9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mailto:joelle.tosetti@arcm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rgb="FFFF0000"/>
  </sheetPr>
  <dimension ref="A1:G5"/>
  <sheetViews>
    <sheetView showGridLines="0" showRowColHeaders="0" tabSelected="1" zoomScale="90" zoomScaleNormal="90" workbookViewId="0">
      <pane xSplit="3" ySplit="5" topLeftCell="XFD6" activePane="bottomRight" state="frozen"/>
      <selection pane="topRight" activeCell="E1" sqref="E1"/>
      <selection pane="bottomLeft" activeCell="A16" sqref="A16"/>
      <selection pane="bottomRight" activeCell="B4" sqref="B4"/>
    </sheetView>
  </sheetViews>
  <sheetFormatPr baseColWidth="10" defaultColWidth="0" defaultRowHeight="12.75" customHeight="1" zeroHeight="1" x14ac:dyDescent="0.25"/>
  <cols>
    <col min="1" max="1" width="1.7109375" style="1" customWidth="1"/>
    <col min="2" max="2" width="80" style="1" customWidth="1"/>
    <col min="3" max="3" width="1.7109375" style="1" customWidth="1"/>
    <col min="4" max="4" width="10.5703125" style="1" hidden="1" customWidth="1"/>
    <col min="5" max="5" width="0" style="1" hidden="1" customWidth="1"/>
    <col min="6" max="7" width="10.5703125" style="1" hidden="1" customWidth="1"/>
    <col min="8" max="16384" width="11.42578125" style="1" hidden="1"/>
  </cols>
  <sheetData>
    <row r="1" spans="2:3" ht="9.9499999999999993" customHeight="1" x14ac:dyDescent="0.25"/>
    <row r="2" spans="2:3" s="2" customFormat="1" ht="78" customHeight="1" x14ac:dyDescent="0.25">
      <c r="B2" s="24" t="s">
        <v>16</v>
      </c>
      <c r="C2" s="17"/>
    </row>
    <row r="3" spans="2:3" s="2" customFormat="1" ht="3.95" customHeight="1" x14ac:dyDescent="0.25">
      <c r="B3" s="16"/>
      <c r="C3" s="18"/>
    </row>
    <row r="4" spans="2:3" s="2" customFormat="1" ht="35.1" customHeight="1" x14ac:dyDescent="0.25">
      <c r="B4" s="39" t="s">
        <v>1</v>
      </c>
      <c r="C4" s="19"/>
    </row>
    <row r="5" spans="2:3" s="2" customFormat="1" ht="9.9499999999999993" customHeight="1" x14ac:dyDescent="0.25"/>
  </sheetData>
  <sheetProtection sheet="1" objects="1" scenarios="1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100-000000000000}">
          <x14:formula1>
            <xm:f>LangData!$C$3:$C$7</xm:f>
          </x14:formula1>
          <xm:sqref>B4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3">
    <tabColor theme="1"/>
  </sheetPr>
  <dimension ref="B2:J137"/>
  <sheetViews>
    <sheetView showRowColHeaders="0" topLeftCell="A21" workbookViewId="0">
      <selection activeCell="I98" sqref="I98"/>
    </sheetView>
  </sheetViews>
  <sheetFormatPr baseColWidth="10" defaultColWidth="11.42578125" defaultRowHeight="11.25" x14ac:dyDescent="0.2"/>
  <cols>
    <col min="1" max="1" width="1.7109375" style="3" customWidth="1"/>
    <col min="2" max="2" width="4.85546875" style="3" customWidth="1"/>
    <col min="3" max="3" width="15.85546875" style="3" bestFit="1" customWidth="1"/>
    <col min="4" max="4" width="11.42578125" style="3"/>
    <col min="5" max="5" width="1.7109375" style="3" customWidth="1"/>
    <col min="6" max="6" width="4.85546875" style="14" customWidth="1"/>
    <col min="7" max="7" width="2.7109375" style="14" bestFit="1" customWidth="1"/>
    <col min="8" max="10" width="34.28515625" style="10" customWidth="1"/>
    <col min="11" max="16384" width="11.42578125" style="3"/>
  </cols>
  <sheetData>
    <row r="2" spans="2:10" x14ac:dyDescent="0.2">
      <c r="B2" s="6" t="s">
        <v>6</v>
      </c>
      <c r="C2" s="184" t="s">
        <v>13</v>
      </c>
      <c r="D2" s="185"/>
      <c r="F2" s="6" t="s">
        <v>6</v>
      </c>
      <c r="G2" s="7" t="s">
        <v>7</v>
      </c>
      <c r="H2" s="7" t="s">
        <v>0</v>
      </c>
      <c r="I2" s="7" t="s">
        <v>1</v>
      </c>
      <c r="J2" s="8" t="s">
        <v>2</v>
      </c>
    </row>
    <row r="3" spans="2:10" ht="11.25" customHeight="1" x14ac:dyDescent="0.2">
      <c r="B3" s="179" t="s">
        <v>13</v>
      </c>
      <c r="C3" s="4"/>
      <c r="D3" s="5"/>
      <c r="F3" s="182" t="s">
        <v>146</v>
      </c>
      <c r="G3" s="9">
        <v>1</v>
      </c>
      <c r="H3" s="10" t="s">
        <v>157</v>
      </c>
      <c r="I3" s="10" t="s">
        <v>156</v>
      </c>
      <c r="J3" s="11" t="s">
        <v>155</v>
      </c>
    </row>
    <row r="4" spans="2:10" x14ac:dyDescent="0.2">
      <c r="B4" s="179"/>
      <c r="C4" s="4" t="s">
        <v>0</v>
      </c>
      <c r="D4" s="5">
        <v>1</v>
      </c>
      <c r="F4" s="182"/>
      <c r="G4" s="9">
        <f>G3+1</f>
        <v>2</v>
      </c>
      <c r="H4" s="10" t="s">
        <v>217</v>
      </c>
      <c r="I4" s="10" t="s">
        <v>218</v>
      </c>
      <c r="J4" s="11" t="s">
        <v>219</v>
      </c>
    </row>
    <row r="5" spans="2:10" x14ac:dyDescent="0.2">
      <c r="B5" s="179"/>
      <c r="C5" s="4" t="s">
        <v>1</v>
      </c>
      <c r="D5" s="5">
        <v>2</v>
      </c>
      <c r="F5" s="182"/>
      <c r="G5" s="9">
        <f t="shared" ref="G5:G18" si="0">G4+1</f>
        <v>3</v>
      </c>
      <c r="H5" s="10" t="s">
        <v>30</v>
      </c>
      <c r="I5" s="10" t="s">
        <v>45</v>
      </c>
      <c r="J5" s="11" t="s">
        <v>30</v>
      </c>
    </row>
    <row r="6" spans="2:10" x14ac:dyDescent="0.2">
      <c r="B6" s="179"/>
      <c r="C6" s="4" t="s">
        <v>2</v>
      </c>
      <c r="D6" s="5">
        <v>3</v>
      </c>
      <c r="F6" s="182"/>
      <c r="G6" s="9">
        <f t="shared" si="0"/>
        <v>4</v>
      </c>
      <c r="H6" s="10" t="s">
        <v>72</v>
      </c>
      <c r="I6" s="10" t="s">
        <v>73</v>
      </c>
      <c r="J6" s="11" t="s">
        <v>56</v>
      </c>
    </row>
    <row r="7" spans="2:10" x14ac:dyDescent="0.2">
      <c r="B7" s="179"/>
      <c r="C7" s="4"/>
      <c r="D7" s="5"/>
      <c r="F7" s="182"/>
      <c r="G7" s="9">
        <f t="shared" si="0"/>
        <v>5</v>
      </c>
      <c r="H7" s="10" t="s">
        <v>142</v>
      </c>
      <c r="I7" s="10" t="s">
        <v>141</v>
      </c>
      <c r="J7" s="11" t="s">
        <v>140</v>
      </c>
    </row>
    <row r="8" spans="2:10" x14ac:dyDescent="0.2">
      <c r="B8" s="179"/>
      <c r="C8" s="186" t="s">
        <v>3</v>
      </c>
      <c r="D8" s="34">
        <f>VLOOKUP('Select language'!B4,LangData!C4:D6,2)</f>
        <v>2</v>
      </c>
      <c r="F8" s="182"/>
      <c r="G8" s="9">
        <f t="shared" si="0"/>
        <v>6</v>
      </c>
      <c r="H8" s="10" t="s">
        <v>93</v>
      </c>
      <c r="I8" s="10" t="s">
        <v>94</v>
      </c>
      <c r="J8" s="11" t="s">
        <v>95</v>
      </c>
    </row>
    <row r="9" spans="2:10" x14ac:dyDescent="0.2">
      <c r="B9" s="179"/>
      <c r="C9" s="187"/>
      <c r="D9" s="35" t="str">
        <f>VLOOKUP('Select language'!B4,LangData!C4:D6,1)</f>
        <v>English</v>
      </c>
      <c r="F9" s="182"/>
      <c r="G9" s="9">
        <f t="shared" si="0"/>
        <v>7</v>
      </c>
      <c r="H9" s="10" t="s">
        <v>83</v>
      </c>
      <c r="I9" s="10" t="s">
        <v>84</v>
      </c>
      <c r="J9" s="11" t="s">
        <v>85</v>
      </c>
    </row>
    <row r="10" spans="2:10" x14ac:dyDescent="0.2">
      <c r="F10" s="182"/>
      <c r="G10" s="9">
        <f t="shared" si="0"/>
        <v>8</v>
      </c>
      <c r="H10" s="10" t="s">
        <v>86</v>
      </c>
      <c r="I10" s="20" t="s">
        <v>96</v>
      </c>
      <c r="J10" s="21" t="s">
        <v>87</v>
      </c>
    </row>
    <row r="11" spans="2:10" ht="22.5" x14ac:dyDescent="0.2">
      <c r="B11" s="36" t="str">
        <f>B2</f>
        <v>Sheet</v>
      </c>
      <c r="C11" s="8" t="s">
        <v>55</v>
      </c>
      <c r="F11" s="182"/>
      <c r="G11" s="9">
        <f t="shared" si="0"/>
        <v>9</v>
      </c>
      <c r="H11" s="20" t="s">
        <v>98</v>
      </c>
      <c r="I11" s="20" t="s">
        <v>97</v>
      </c>
      <c r="J11" s="21" t="s">
        <v>99</v>
      </c>
    </row>
    <row r="12" spans="2:10" x14ac:dyDescent="0.2">
      <c r="B12" s="180" t="s">
        <v>20</v>
      </c>
      <c r="C12" s="37"/>
      <c r="F12" s="182"/>
      <c r="G12" s="9">
        <f t="shared" si="0"/>
        <v>10</v>
      </c>
      <c r="H12" s="10" t="s">
        <v>90</v>
      </c>
      <c r="I12" s="10" t="s">
        <v>4</v>
      </c>
      <c r="J12" s="11" t="s">
        <v>4</v>
      </c>
    </row>
    <row r="13" spans="2:10" x14ac:dyDescent="0.2">
      <c r="B13" s="180"/>
      <c r="C13" s="37" t="str" cm="1">
        <f t="array" ref="C13">_xlfn.SWITCH($D$8,1,H42,2,I42,3,J42)</f>
        <v>Project leader</v>
      </c>
      <c r="F13" s="182"/>
      <c r="G13" s="9">
        <f t="shared" si="0"/>
        <v>11</v>
      </c>
      <c r="H13" s="20" t="s">
        <v>91</v>
      </c>
      <c r="I13" s="20" t="s">
        <v>5</v>
      </c>
      <c r="J13" s="21" t="s">
        <v>92</v>
      </c>
    </row>
    <row r="14" spans="2:10" x14ac:dyDescent="0.2">
      <c r="B14" s="180"/>
      <c r="C14" s="37" t="str" cm="1">
        <f t="array" ref="C14">_xlfn.SWITCH($D$8,1,H43,2,I43,3,J43)</f>
        <v>Technical Clerk</v>
      </c>
      <c r="F14" s="182"/>
      <c r="G14" s="9">
        <f t="shared" si="0"/>
        <v>12</v>
      </c>
      <c r="H14" s="10" t="s">
        <v>88</v>
      </c>
      <c r="I14" s="10" t="s">
        <v>89</v>
      </c>
      <c r="J14" s="11" t="s">
        <v>74</v>
      </c>
    </row>
    <row r="15" spans="2:10" x14ac:dyDescent="0.2">
      <c r="B15" s="180"/>
      <c r="C15" s="37" t="str" cm="1">
        <f t="array" ref="C15">_xlfn.SWITCH($D$8,1,H44,2,I44,3,J44)</f>
        <v>Financial Clerk</v>
      </c>
      <c r="F15" s="182"/>
      <c r="G15" s="9"/>
      <c r="J15" s="11"/>
    </row>
    <row r="16" spans="2:10" x14ac:dyDescent="0.2">
      <c r="B16" s="181"/>
      <c r="C16" s="38" t="str" cm="1">
        <f t="array" ref="C16">_xlfn.SWITCH($D$8,1,H45,2,I45,3,J45)</f>
        <v>Project Member</v>
      </c>
      <c r="F16" s="182"/>
      <c r="G16" s="9">
        <f>G14+1</f>
        <v>13</v>
      </c>
      <c r="J16" s="11"/>
    </row>
    <row r="17" spans="6:10" x14ac:dyDescent="0.2">
      <c r="F17" s="182"/>
      <c r="G17" s="9">
        <f t="shared" si="0"/>
        <v>14</v>
      </c>
      <c r="J17" s="11"/>
    </row>
    <row r="18" spans="6:10" x14ac:dyDescent="0.2">
      <c r="F18" s="183"/>
      <c r="G18" s="12">
        <f t="shared" si="0"/>
        <v>15</v>
      </c>
      <c r="H18" s="13"/>
      <c r="I18" s="13"/>
      <c r="J18" s="15"/>
    </row>
    <row r="20" spans="6:10" x14ac:dyDescent="0.2">
      <c r="F20" s="6" t="s">
        <v>6</v>
      </c>
      <c r="G20" s="7" t="s">
        <v>7</v>
      </c>
      <c r="H20" s="7" t="s">
        <v>0</v>
      </c>
      <c r="I20" s="7" t="s">
        <v>1</v>
      </c>
      <c r="J20" s="8" t="s">
        <v>2</v>
      </c>
    </row>
    <row r="21" spans="6:10" x14ac:dyDescent="0.2">
      <c r="F21" s="182" t="s">
        <v>144</v>
      </c>
      <c r="G21" s="9">
        <v>1</v>
      </c>
      <c r="H21" s="20" t="s">
        <v>159</v>
      </c>
      <c r="I21" s="20" t="s">
        <v>158</v>
      </c>
      <c r="J21" s="21" t="s">
        <v>150</v>
      </c>
    </row>
    <row r="22" spans="6:10" x14ac:dyDescent="0.2">
      <c r="F22" s="182"/>
      <c r="G22" s="9">
        <f>G21+1</f>
        <v>2</v>
      </c>
      <c r="H22" s="20" t="s">
        <v>8</v>
      </c>
      <c r="I22" s="20" t="s">
        <v>151</v>
      </c>
      <c r="J22" s="21" t="s">
        <v>9</v>
      </c>
    </row>
    <row r="23" spans="6:10" x14ac:dyDescent="0.2">
      <c r="F23" s="182"/>
      <c r="G23" s="9">
        <f t="shared" ref="G23:G45" si="1">G22+1</f>
        <v>3</v>
      </c>
      <c r="H23" s="20" t="s">
        <v>152</v>
      </c>
      <c r="I23" s="20" t="s">
        <v>153</v>
      </c>
      <c r="J23" s="21" t="s">
        <v>154</v>
      </c>
    </row>
    <row r="24" spans="6:10" x14ac:dyDescent="0.2">
      <c r="F24" s="182"/>
      <c r="G24" s="9">
        <f t="shared" si="1"/>
        <v>4</v>
      </c>
      <c r="H24" s="20" t="s">
        <v>52</v>
      </c>
      <c r="I24" s="20" t="s">
        <v>21</v>
      </c>
      <c r="J24" s="21" t="s">
        <v>22</v>
      </c>
    </row>
    <row r="25" spans="6:10" x14ac:dyDescent="0.2">
      <c r="F25" s="182"/>
      <c r="G25" s="9">
        <f t="shared" si="1"/>
        <v>5</v>
      </c>
      <c r="H25" s="20" t="s">
        <v>216</v>
      </c>
      <c r="I25" s="20" t="s">
        <v>215</v>
      </c>
      <c r="J25" s="21" t="s">
        <v>214</v>
      </c>
    </row>
    <row r="26" spans="6:10" x14ac:dyDescent="0.2">
      <c r="F26" s="182"/>
      <c r="G26" s="9">
        <f t="shared" si="1"/>
        <v>6</v>
      </c>
      <c r="H26" s="20" t="s">
        <v>211</v>
      </c>
      <c r="I26" s="20" t="s">
        <v>212</v>
      </c>
      <c r="J26" s="21" t="s">
        <v>213</v>
      </c>
    </row>
    <row r="27" spans="6:10" x14ac:dyDescent="0.2">
      <c r="F27" s="182"/>
      <c r="G27" s="9">
        <f t="shared" si="1"/>
        <v>7</v>
      </c>
      <c r="H27" s="20" t="s">
        <v>24</v>
      </c>
      <c r="I27" s="20" t="s">
        <v>23</v>
      </c>
      <c r="J27" s="21" t="s">
        <v>210</v>
      </c>
    </row>
    <row r="28" spans="6:10" x14ac:dyDescent="0.2">
      <c r="F28" s="182"/>
      <c r="G28" s="9">
        <f t="shared" si="1"/>
        <v>8</v>
      </c>
      <c r="H28" s="20" t="s">
        <v>50</v>
      </c>
      <c r="I28" s="20" t="s">
        <v>51</v>
      </c>
      <c r="J28" s="21" t="s">
        <v>29</v>
      </c>
    </row>
    <row r="29" spans="6:10" x14ac:dyDescent="0.2">
      <c r="F29" s="182"/>
      <c r="G29" s="9">
        <f t="shared" si="1"/>
        <v>9</v>
      </c>
      <c r="H29" s="20" t="s">
        <v>25</v>
      </c>
      <c r="I29" s="20" t="s">
        <v>26</v>
      </c>
      <c r="J29" s="21" t="s">
        <v>17</v>
      </c>
    </row>
    <row r="30" spans="6:10" x14ac:dyDescent="0.2">
      <c r="F30" s="182"/>
      <c r="G30" s="9">
        <f t="shared" si="1"/>
        <v>10</v>
      </c>
      <c r="H30" s="20" t="s">
        <v>30</v>
      </c>
      <c r="I30" s="20" t="s">
        <v>45</v>
      </c>
      <c r="J30" s="21" t="s">
        <v>30</v>
      </c>
    </row>
    <row r="31" spans="6:10" x14ac:dyDescent="0.2">
      <c r="F31" s="182"/>
      <c r="G31" s="9">
        <f t="shared" si="1"/>
        <v>11</v>
      </c>
      <c r="H31" s="20" t="s">
        <v>41</v>
      </c>
      <c r="I31" s="20" t="s">
        <v>42</v>
      </c>
      <c r="J31" s="21" t="s">
        <v>43</v>
      </c>
    </row>
    <row r="32" spans="6:10" x14ac:dyDescent="0.2">
      <c r="F32" s="182"/>
      <c r="G32" s="9">
        <f t="shared" si="1"/>
        <v>12</v>
      </c>
      <c r="H32" s="20" t="s">
        <v>36</v>
      </c>
      <c r="I32" s="20" t="s">
        <v>44</v>
      </c>
      <c r="J32" s="21" t="s">
        <v>31</v>
      </c>
    </row>
    <row r="33" spans="6:10" x14ac:dyDescent="0.2">
      <c r="F33" s="182"/>
      <c r="G33" s="9">
        <f t="shared" si="1"/>
        <v>13</v>
      </c>
      <c r="H33" s="20" t="s">
        <v>35</v>
      </c>
      <c r="I33" s="20" t="s">
        <v>35</v>
      </c>
      <c r="J33" s="21" t="s">
        <v>35</v>
      </c>
    </row>
    <row r="34" spans="6:10" x14ac:dyDescent="0.2">
      <c r="F34" s="182"/>
      <c r="G34" s="9">
        <f t="shared" si="1"/>
        <v>14</v>
      </c>
      <c r="H34" s="20" t="s">
        <v>182</v>
      </c>
      <c r="I34" s="20" t="s">
        <v>184</v>
      </c>
      <c r="J34" s="21" t="s">
        <v>183</v>
      </c>
    </row>
    <row r="35" spans="6:10" x14ac:dyDescent="0.2">
      <c r="F35" s="182"/>
      <c r="G35" s="9">
        <f t="shared" si="1"/>
        <v>15</v>
      </c>
      <c r="H35" s="20" t="s">
        <v>27</v>
      </c>
      <c r="I35" s="20" t="s">
        <v>28</v>
      </c>
      <c r="J35" s="21" t="s">
        <v>14</v>
      </c>
    </row>
    <row r="36" spans="6:10" x14ac:dyDescent="0.2">
      <c r="F36" s="182"/>
      <c r="G36" s="9">
        <f t="shared" si="1"/>
        <v>16</v>
      </c>
      <c r="H36" s="20" t="s">
        <v>37</v>
      </c>
      <c r="I36" s="20" t="s">
        <v>47</v>
      </c>
      <c r="J36" s="21" t="s">
        <v>18</v>
      </c>
    </row>
    <row r="37" spans="6:10" x14ac:dyDescent="0.2">
      <c r="F37" s="182"/>
      <c r="G37" s="9">
        <f t="shared" si="1"/>
        <v>17</v>
      </c>
      <c r="H37" s="20" t="s">
        <v>38</v>
      </c>
      <c r="I37" s="20" t="s">
        <v>46</v>
      </c>
      <c r="J37" s="21" t="s">
        <v>19</v>
      </c>
    </row>
    <row r="38" spans="6:10" x14ac:dyDescent="0.2">
      <c r="F38" s="182"/>
      <c r="G38" s="9">
        <f t="shared" si="1"/>
        <v>18</v>
      </c>
      <c r="H38" s="20" t="s">
        <v>32</v>
      </c>
      <c r="I38" s="20" t="s">
        <v>32</v>
      </c>
      <c r="J38" s="21" t="s">
        <v>32</v>
      </c>
    </row>
    <row r="39" spans="6:10" x14ac:dyDescent="0.2">
      <c r="F39" s="182"/>
      <c r="G39" s="9">
        <f t="shared" si="1"/>
        <v>19</v>
      </c>
      <c r="H39" s="20" t="s">
        <v>39</v>
      </c>
      <c r="I39" s="20" t="s">
        <v>48</v>
      </c>
      <c r="J39" s="21" t="s">
        <v>33</v>
      </c>
    </row>
    <row r="40" spans="6:10" x14ac:dyDescent="0.2">
      <c r="F40" s="182"/>
      <c r="G40" s="9">
        <f t="shared" si="1"/>
        <v>20</v>
      </c>
      <c r="H40" s="20" t="s">
        <v>34</v>
      </c>
      <c r="I40" s="20" t="s">
        <v>34</v>
      </c>
      <c r="J40" s="21" t="s">
        <v>34</v>
      </c>
    </row>
    <row r="41" spans="6:10" x14ac:dyDescent="0.2">
      <c r="F41" s="182"/>
      <c r="G41" s="9">
        <f t="shared" si="1"/>
        <v>21</v>
      </c>
      <c r="H41" s="20" t="s">
        <v>40</v>
      </c>
      <c r="I41" s="20" t="s">
        <v>49</v>
      </c>
      <c r="J41" s="21" t="s">
        <v>15</v>
      </c>
    </row>
    <row r="42" spans="6:10" x14ac:dyDescent="0.2">
      <c r="F42" s="182"/>
      <c r="G42" s="9">
        <f t="shared" si="1"/>
        <v>22</v>
      </c>
      <c r="H42" s="20" t="s">
        <v>10</v>
      </c>
      <c r="I42" s="20" t="s">
        <v>11</v>
      </c>
      <c r="J42" s="21" t="s">
        <v>12</v>
      </c>
    </row>
    <row r="43" spans="6:10" x14ac:dyDescent="0.2">
      <c r="F43" s="182"/>
      <c r="G43" s="9">
        <f t="shared" si="1"/>
        <v>23</v>
      </c>
      <c r="H43" s="20" t="s">
        <v>206</v>
      </c>
      <c r="I43" s="20" t="s">
        <v>203</v>
      </c>
      <c r="J43" s="21" t="s">
        <v>202</v>
      </c>
    </row>
    <row r="44" spans="6:10" x14ac:dyDescent="0.2">
      <c r="F44" s="182"/>
      <c r="G44" s="9">
        <f t="shared" si="1"/>
        <v>24</v>
      </c>
      <c r="H44" s="20" t="s">
        <v>205</v>
      </c>
      <c r="I44" s="20" t="s">
        <v>204</v>
      </c>
      <c r="J44" s="21" t="s">
        <v>54</v>
      </c>
    </row>
    <row r="45" spans="6:10" x14ac:dyDescent="0.2">
      <c r="F45" s="183"/>
      <c r="G45" s="12">
        <f t="shared" si="1"/>
        <v>25</v>
      </c>
      <c r="H45" s="22" t="s">
        <v>208</v>
      </c>
      <c r="I45" s="22" t="s">
        <v>207</v>
      </c>
      <c r="J45" s="23" t="s">
        <v>53</v>
      </c>
    </row>
    <row r="47" spans="6:10" x14ac:dyDescent="0.2">
      <c r="F47" s="6" t="s">
        <v>6</v>
      </c>
      <c r="G47" s="7" t="s">
        <v>7</v>
      </c>
      <c r="H47" s="7" t="s">
        <v>0</v>
      </c>
      <c r="I47" s="7" t="s">
        <v>1</v>
      </c>
      <c r="J47" s="8" t="s">
        <v>2</v>
      </c>
    </row>
    <row r="48" spans="6:10" x14ac:dyDescent="0.2">
      <c r="F48" s="182" t="s">
        <v>145</v>
      </c>
      <c r="G48" s="9">
        <v>1</v>
      </c>
      <c r="H48" s="10" t="s">
        <v>160</v>
      </c>
      <c r="I48" s="10" t="s">
        <v>161</v>
      </c>
      <c r="J48" s="11" t="s">
        <v>162</v>
      </c>
    </row>
    <row r="49" spans="6:10" x14ac:dyDescent="0.2">
      <c r="F49" s="182"/>
      <c r="G49" s="9">
        <f>G48+1</f>
        <v>2</v>
      </c>
      <c r="H49" s="10" t="s">
        <v>164</v>
      </c>
      <c r="I49" s="10" t="s">
        <v>163</v>
      </c>
      <c r="J49" s="11" t="s">
        <v>100</v>
      </c>
    </row>
    <row r="50" spans="6:10" x14ac:dyDescent="0.2">
      <c r="F50" s="182"/>
      <c r="G50" s="9">
        <f t="shared" ref="G50:G77" si="2">G49+1</f>
        <v>3</v>
      </c>
      <c r="H50" s="10" t="s">
        <v>105</v>
      </c>
      <c r="I50" s="10" t="s">
        <v>121</v>
      </c>
      <c r="J50" s="11" t="s">
        <v>61</v>
      </c>
    </row>
    <row r="51" spans="6:10" x14ac:dyDescent="0.2">
      <c r="F51" s="182"/>
      <c r="G51" s="9">
        <f t="shared" si="2"/>
        <v>4</v>
      </c>
      <c r="H51" s="10" t="s">
        <v>106</v>
      </c>
      <c r="I51" s="10" t="s">
        <v>122</v>
      </c>
      <c r="J51" s="11" t="s">
        <v>60</v>
      </c>
    </row>
    <row r="52" spans="6:10" x14ac:dyDescent="0.2">
      <c r="F52" s="182"/>
      <c r="G52" s="9">
        <f t="shared" si="2"/>
        <v>5</v>
      </c>
      <c r="H52" s="10" t="s">
        <v>107</v>
      </c>
      <c r="I52" s="10" t="s">
        <v>123</v>
      </c>
      <c r="J52" s="11" t="s">
        <v>201</v>
      </c>
    </row>
    <row r="53" spans="6:10" x14ac:dyDescent="0.2">
      <c r="F53" s="182"/>
      <c r="G53" s="9">
        <f t="shared" si="2"/>
        <v>6</v>
      </c>
      <c r="H53" s="10" t="s">
        <v>108</v>
      </c>
      <c r="I53" s="10" t="s">
        <v>124</v>
      </c>
      <c r="J53" s="11" t="s">
        <v>64</v>
      </c>
    </row>
    <row r="54" spans="6:10" x14ac:dyDescent="0.2">
      <c r="F54" s="182"/>
      <c r="G54" s="9">
        <f t="shared" si="2"/>
        <v>7</v>
      </c>
      <c r="H54" s="10" t="s">
        <v>200</v>
      </c>
      <c r="I54" s="10" t="s">
        <v>199</v>
      </c>
      <c r="J54" s="11" t="s">
        <v>185</v>
      </c>
    </row>
    <row r="55" spans="6:10" x14ac:dyDescent="0.2">
      <c r="F55" s="182"/>
      <c r="G55" s="9">
        <f t="shared" si="2"/>
        <v>8</v>
      </c>
      <c r="H55" s="10" t="s">
        <v>109</v>
      </c>
      <c r="I55" s="10" t="s">
        <v>59</v>
      </c>
      <c r="J55" s="11" t="s">
        <v>59</v>
      </c>
    </row>
    <row r="56" spans="6:10" x14ac:dyDescent="0.2">
      <c r="F56" s="182"/>
      <c r="G56" s="9">
        <f t="shared" si="2"/>
        <v>9</v>
      </c>
      <c r="H56" s="10" t="s">
        <v>110</v>
      </c>
      <c r="I56" s="10" t="s">
        <v>125</v>
      </c>
      <c r="J56" s="11" t="s">
        <v>63</v>
      </c>
    </row>
    <row r="57" spans="6:10" x14ac:dyDescent="0.2">
      <c r="F57" s="182"/>
      <c r="G57" s="9">
        <f t="shared" si="2"/>
        <v>10</v>
      </c>
      <c r="H57" s="10" t="s">
        <v>111</v>
      </c>
      <c r="I57" s="10" t="s">
        <v>111</v>
      </c>
      <c r="J57" s="11" t="s">
        <v>62</v>
      </c>
    </row>
    <row r="58" spans="6:10" x14ac:dyDescent="0.2">
      <c r="F58" s="182"/>
      <c r="G58" s="9">
        <f t="shared" si="2"/>
        <v>11</v>
      </c>
      <c r="H58" s="10" t="s">
        <v>165</v>
      </c>
      <c r="I58" s="10" t="s">
        <v>166</v>
      </c>
      <c r="J58" s="11" t="s">
        <v>167</v>
      </c>
    </row>
    <row r="59" spans="6:10" x14ac:dyDescent="0.2">
      <c r="F59" s="182"/>
      <c r="G59" s="9">
        <f t="shared" si="2"/>
        <v>12</v>
      </c>
      <c r="H59" s="10" t="s">
        <v>112</v>
      </c>
      <c r="I59" s="10" t="s">
        <v>67</v>
      </c>
      <c r="J59" s="11" t="s">
        <v>67</v>
      </c>
    </row>
    <row r="60" spans="6:10" x14ac:dyDescent="0.2">
      <c r="F60" s="182"/>
      <c r="G60" s="9">
        <f t="shared" si="2"/>
        <v>13</v>
      </c>
      <c r="H60" s="10" t="s">
        <v>113</v>
      </c>
      <c r="I60" s="10" t="s">
        <v>126</v>
      </c>
      <c r="J60" s="11" t="s">
        <v>65</v>
      </c>
    </row>
    <row r="61" spans="6:10" x14ac:dyDescent="0.2">
      <c r="F61" s="182"/>
      <c r="G61" s="9">
        <f t="shared" si="2"/>
        <v>14</v>
      </c>
      <c r="H61" s="10" t="s">
        <v>114</v>
      </c>
      <c r="I61" s="10" t="s">
        <v>127</v>
      </c>
      <c r="J61" s="11" t="s">
        <v>66</v>
      </c>
    </row>
    <row r="62" spans="6:10" x14ac:dyDescent="0.2">
      <c r="F62" s="182"/>
      <c r="G62" s="9">
        <f t="shared" si="2"/>
        <v>15</v>
      </c>
      <c r="H62" s="10" t="s">
        <v>115</v>
      </c>
      <c r="I62" s="10" t="s">
        <v>68</v>
      </c>
      <c r="J62" s="11" t="s">
        <v>68</v>
      </c>
    </row>
    <row r="63" spans="6:10" x14ac:dyDescent="0.2">
      <c r="F63" s="182"/>
      <c r="G63" s="9">
        <f t="shared" si="2"/>
        <v>16</v>
      </c>
      <c r="H63" s="10" t="s">
        <v>116</v>
      </c>
      <c r="I63" s="10" t="s">
        <v>128</v>
      </c>
      <c r="J63" s="11" t="s">
        <v>104</v>
      </c>
    </row>
    <row r="64" spans="6:10" x14ac:dyDescent="0.2">
      <c r="F64" s="182"/>
      <c r="G64" s="9">
        <f t="shared" si="2"/>
        <v>17</v>
      </c>
      <c r="H64" s="10" t="s">
        <v>117</v>
      </c>
      <c r="I64" s="10" t="s">
        <v>129</v>
      </c>
      <c r="J64" s="11" t="s">
        <v>69</v>
      </c>
    </row>
    <row r="65" spans="6:10" x14ac:dyDescent="0.2">
      <c r="F65" s="182"/>
      <c r="G65" s="9">
        <f t="shared" si="2"/>
        <v>18</v>
      </c>
      <c r="H65" s="10" t="s">
        <v>118</v>
      </c>
      <c r="I65" s="10" t="s">
        <v>130</v>
      </c>
      <c r="J65" s="11" t="s">
        <v>70</v>
      </c>
    </row>
    <row r="66" spans="6:10" x14ac:dyDescent="0.2">
      <c r="F66" s="182"/>
      <c r="G66" s="9">
        <f t="shared" si="2"/>
        <v>19</v>
      </c>
      <c r="H66" s="10" t="s">
        <v>119</v>
      </c>
      <c r="I66" s="10" t="s">
        <v>131</v>
      </c>
      <c r="J66" s="11" t="s">
        <v>102</v>
      </c>
    </row>
    <row r="67" spans="6:10" x14ac:dyDescent="0.2">
      <c r="F67" s="182"/>
      <c r="G67" s="9">
        <f t="shared" si="2"/>
        <v>20</v>
      </c>
      <c r="H67" s="10" t="s">
        <v>120</v>
      </c>
      <c r="I67" s="10" t="s">
        <v>132</v>
      </c>
      <c r="J67" s="11" t="s">
        <v>71</v>
      </c>
    </row>
    <row r="68" spans="6:10" x14ac:dyDescent="0.2">
      <c r="F68" s="182"/>
      <c r="G68" s="9">
        <f t="shared" si="2"/>
        <v>21</v>
      </c>
      <c r="J68" s="11"/>
    </row>
    <row r="69" spans="6:10" x14ac:dyDescent="0.2">
      <c r="F69" s="182"/>
      <c r="G69" s="9">
        <f t="shared" si="2"/>
        <v>22</v>
      </c>
      <c r="J69" s="11"/>
    </row>
    <row r="70" spans="6:10" x14ac:dyDescent="0.2">
      <c r="F70" s="182"/>
      <c r="G70" s="9">
        <f t="shared" si="2"/>
        <v>23</v>
      </c>
      <c r="J70" s="11"/>
    </row>
    <row r="71" spans="6:10" x14ac:dyDescent="0.2">
      <c r="F71" s="182"/>
      <c r="G71" s="9">
        <f t="shared" si="2"/>
        <v>24</v>
      </c>
      <c r="J71" s="11"/>
    </row>
    <row r="72" spans="6:10" x14ac:dyDescent="0.2">
      <c r="F72" s="182"/>
      <c r="G72" s="9">
        <f t="shared" si="2"/>
        <v>25</v>
      </c>
      <c r="J72" s="11"/>
    </row>
    <row r="73" spans="6:10" x14ac:dyDescent="0.2">
      <c r="F73" s="182"/>
      <c r="G73" s="9">
        <f t="shared" si="2"/>
        <v>26</v>
      </c>
      <c r="J73" s="11"/>
    </row>
    <row r="74" spans="6:10" x14ac:dyDescent="0.2">
      <c r="F74" s="182"/>
      <c r="G74" s="9">
        <f t="shared" si="2"/>
        <v>27</v>
      </c>
      <c r="J74" s="11"/>
    </row>
    <row r="75" spans="6:10" x14ac:dyDescent="0.2">
      <c r="F75" s="182"/>
      <c r="G75" s="9">
        <f t="shared" si="2"/>
        <v>28</v>
      </c>
      <c r="J75" s="11"/>
    </row>
    <row r="76" spans="6:10" x14ac:dyDescent="0.2">
      <c r="F76" s="182"/>
      <c r="G76" s="9">
        <f t="shared" si="2"/>
        <v>29</v>
      </c>
      <c r="J76" s="11"/>
    </row>
    <row r="77" spans="6:10" x14ac:dyDescent="0.2">
      <c r="F77" s="183"/>
      <c r="G77" s="12">
        <f t="shared" si="2"/>
        <v>30</v>
      </c>
      <c r="H77" s="13"/>
      <c r="I77" s="13"/>
      <c r="J77" s="15"/>
    </row>
    <row r="79" spans="6:10" x14ac:dyDescent="0.2">
      <c r="F79" s="6" t="s">
        <v>6</v>
      </c>
      <c r="G79" s="7" t="s">
        <v>7</v>
      </c>
      <c r="H79" s="7" t="s">
        <v>0</v>
      </c>
      <c r="I79" s="7" t="s">
        <v>1</v>
      </c>
      <c r="J79" s="8" t="s">
        <v>2</v>
      </c>
    </row>
    <row r="80" spans="6:10" x14ac:dyDescent="0.2">
      <c r="F80" s="182" t="s">
        <v>147</v>
      </c>
      <c r="G80" s="9">
        <v>1</v>
      </c>
      <c r="H80" s="10" t="s">
        <v>170</v>
      </c>
      <c r="I80" s="10" t="s">
        <v>169</v>
      </c>
      <c r="J80" s="11" t="s">
        <v>168</v>
      </c>
    </row>
    <row r="81" spans="6:10" ht="45" x14ac:dyDescent="0.2">
      <c r="F81" s="182"/>
      <c r="G81" s="9">
        <f>G80+1</f>
        <v>2</v>
      </c>
      <c r="H81" s="74" t="s">
        <v>135</v>
      </c>
      <c r="I81" s="74" t="s">
        <v>134</v>
      </c>
      <c r="J81" s="75" t="s">
        <v>133</v>
      </c>
    </row>
    <row r="82" spans="6:10" x14ac:dyDescent="0.2">
      <c r="F82" s="182"/>
      <c r="G82" s="9">
        <f t="shared" ref="G82:G88" si="3">G81+1</f>
        <v>3</v>
      </c>
      <c r="J82" s="11"/>
    </row>
    <row r="83" spans="6:10" x14ac:dyDescent="0.2">
      <c r="F83" s="182"/>
      <c r="G83" s="9">
        <f t="shared" si="3"/>
        <v>4</v>
      </c>
      <c r="J83" s="11"/>
    </row>
    <row r="84" spans="6:10" x14ac:dyDescent="0.2">
      <c r="F84" s="182"/>
      <c r="G84" s="9">
        <f t="shared" si="3"/>
        <v>5</v>
      </c>
      <c r="J84" s="11"/>
    </row>
    <row r="85" spans="6:10" x14ac:dyDescent="0.2">
      <c r="F85" s="182"/>
      <c r="G85" s="9">
        <f t="shared" si="3"/>
        <v>6</v>
      </c>
      <c r="J85" s="11"/>
    </row>
    <row r="86" spans="6:10" x14ac:dyDescent="0.2">
      <c r="F86" s="182"/>
      <c r="G86" s="9">
        <f t="shared" si="3"/>
        <v>7</v>
      </c>
      <c r="J86" s="11"/>
    </row>
    <row r="87" spans="6:10" x14ac:dyDescent="0.2">
      <c r="F87" s="182"/>
      <c r="G87" s="9">
        <f t="shared" si="3"/>
        <v>8</v>
      </c>
      <c r="J87" s="11"/>
    </row>
    <row r="88" spans="6:10" x14ac:dyDescent="0.2">
      <c r="F88" s="182"/>
      <c r="G88" s="9">
        <f t="shared" si="3"/>
        <v>9</v>
      </c>
      <c r="J88" s="11"/>
    </row>
    <row r="89" spans="6:10" x14ac:dyDescent="0.2">
      <c r="F89" s="183"/>
      <c r="G89" s="12">
        <f>G88+1</f>
        <v>10</v>
      </c>
      <c r="H89" s="13"/>
      <c r="I89" s="13"/>
      <c r="J89" s="15"/>
    </row>
    <row r="91" spans="6:10" x14ac:dyDescent="0.2">
      <c r="F91" s="6" t="s">
        <v>6</v>
      </c>
      <c r="G91" s="7" t="s">
        <v>7</v>
      </c>
      <c r="H91" s="7" t="s">
        <v>0</v>
      </c>
      <c r="I91" s="7" t="s">
        <v>1</v>
      </c>
      <c r="J91" s="8" t="s">
        <v>2</v>
      </c>
    </row>
    <row r="92" spans="6:10" ht="22.5" x14ac:dyDescent="0.2">
      <c r="F92" s="182" t="s">
        <v>148</v>
      </c>
      <c r="G92" s="9">
        <v>1</v>
      </c>
      <c r="H92" s="20" t="s">
        <v>171</v>
      </c>
      <c r="I92" s="20" t="s">
        <v>172</v>
      </c>
      <c r="J92" s="21" t="s">
        <v>173</v>
      </c>
    </row>
    <row r="93" spans="6:10" ht="33.75" x14ac:dyDescent="0.2">
      <c r="F93" s="182"/>
      <c r="G93" s="9">
        <f>G92+1</f>
        <v>2</v>
      </c>
      <c r="H93" s="74" t="s">
        <v>138</v>
      </c>
      <c r="I93" s="74" t="s">
        <v>137</v>
      </c>
      <c r="J93" s="75" t="s">
        <v>136</v>
      </c>
    </row>
    <row r="94" spans="6:10" x14ac:dyDescent="0.2">
      <c r="F94" s="182"/>
      <c r="G94" s="9">
        <f t="shared" ref="G94:G100" si="4">G93+1</f>
        <v>3</v>
      </c>
      <c r="H94" s="10" t="s">
        <v>174</v>
      </c>
      <c r="I94" s="10" t="s">
        <v>228</v>
      </c>
      <c r="J94" s="11" t="s">
        <v>175</v>
      </c>
    </row>
    <row r="95" spans="6:10" x14ac:dyDescent="0.2">
      <c r="F95" s="182"/>
      <c r="G95" s="9">
        <f t="shared" si="4"/>
        <v>4</v>
      </c>
      <c r="J95" s="11"/>
    </row>
    <row r="96" spans="6:10" x14ac:dyDescent="0.2">
      <c r="F96" s="182"/>
      <c r="G96" s="9">
        <f t="shared" si="4"/>
        <v>5</v>
      </c>
      <c r="J96" s="11"/>
    </row>
    <row r="97" spans="6:10" x14ac:dyDescent="0.2">
      <c r="F97" s="182"/>
      <c r="G97" s="9">
        <f t="shared" si="4"/>
        <v>6</v>
      </c>
      <c r="J97" s="11"/>
    </row>
    <row r="98" spans="6:10" x14ac:dyDescent="0.2">
      <c r="F98" s="182"/>
      <c r="G98" s="9">
        <f t="shared" si="4"/>
        <v>7</v>
      </c>
      <c r="J98" s="11"/>
    </row>
    <row r="99" spans="6:10" x14ac:dyDescent="0.2">
      <c r="F99" s="182"/>
      <c r="G99" s="9">
        <f t="shared" si="4"/>
        <v>8</v>
      </c>
      <c r="J99" s="11"/>
    </row>
    <row r="100" spans="6:10" x14ac:dyDescent="0.2">
      <c r="F100" s="182"/>
      <c r="G100" s="9">
        <f t="shared" si="4"/>
        <v>9</v>
      </c>
      <c r="J100" s="11"/>
    </row>
    <row r="101" spans="6:10" x14ac:dyDescent="0.2">
      <c r="F101" s="183"/>
      <c r="G101" s="12">
        <f>G100+1</f>
        <v>10</v>
      </c>
      <c r="H101" s="13"/>
      <c r="I101" s="13"/>
      <c r="J101" s="15"/>
    </row>
    <row r="103" spans="6:10" x14ac:dyDescent="0.2">
      <c r="F103" s="6" t="s">
        <v>6</v>
      </c>
      <c r="G103" s="7" t="s">
        <v>7</v>
      </c>
      <c r="H103" s="7" t="s">
        <v>0</v>
      </c>
      <c r="I103" s="7" t="s">
        <v>1</v>
      </c>
      <c r="J103" s="8" t="s">
        <v>2</v>
      </c>
    </row>
    <row r="104" spans="6:10" x14ac:dyDescent="0.2">
      <c r="F104" s="182" t="s">
        <v>149</v>
      </c>
      <c r="G104" s="9">
        <v>1</v>
      </c>
      <c r="H104" s="20" t="s">
        <v>186</v>
      </c>
      <c r="I104" s="20" t="s">
        <v>187</v>
      </c>
      <c r="J104" s="21" t="s">
        <v>188</v>
      </c>
    </row>
    <row r="105" spans="6:10" x14ac:dyDescent="0.2">
      <c r="F105" s="182"/>
      <c r="G105" s="9">
        <f>G104+1</f>
        <v>2</v>
      </c>
      <c r="H105" s="74"/>
      <c r="I105" s="74"/>
      <c r="J105" s="75"/>
    </row>
    <row r="106" spans="6:10" x14ac:dyDescent="0.2">
      <c r="F106" s="182"/>
      <c r="G106" s="9">
        <f t="shared" ref="G106:G112" si="5">G105+1</f>
        <v>3</v>
      </c>
      <c r="J106" s="11"/>
    </row>
    <row r="107" spans="6:10" x14ac:dyDescent="0.2">
      <c r="F107" s="182"/>
      <c r="G107" s="9">
        <f t="shared" si="5"/>
        <v>4</v>
      </c>
      <c r="J107" s="11"/>
    </row>
    <row r="108" spans="6:10" x14ac:dyDescent="0.2">
      <c r="F108" s="182"/>
      <c r="G108" s="9">
        <f t="shared" si="5"/>
        <v>5</v>
      </c>
      <c r="J108" s="11"/>
    </row>
    <row r="109" spans="6:10" x14ac:dyDescent="0.2">
      <c r="F109" s="182"/>
      <c r="G109" s="9">
        <f t="shared" si="5"/>
        <v>6</v>
      </c>
      <c r="J109" s="11"/>
    </row>
    <row r="110" spans="6:10" x14ac:dyDescent="0.2">
      <c r="F110" s="182"/>
      <c r="G110" s="9">
        <f t="shared" si="5"/>
        <v>7</v>
      </c>
      <c r="J110" s="11"/>
    </row>
    <row r="111" spans="6:10" x14ac:dyDescent="0.2">
      <c r="F111" s="182"/>
      <c r="G111" s="9">
        <f t="shared" si="5"/>
        <v>8</v>
      </c>
      <c r="J111" s="11"/>
    </row>
    <row r="112" spans="6:10" x14ac:dyDescent="0.2">
      <c r="F112" s="182"/>
      <c r="G112" s="9">
        <f t="shared" si="5"/>
        <v>9</v>
      </c>
      <c r="J112" s="11"/>
    </row>
    <row r="113" spans="6:10" x14ac:dyDescent="0.2">
      <c r="F113" s="183"/>
      <c r="G113" s="12">
        <f>G112+1</f>
        <v>10</v>
      </c>
      <c r="H113" s="13"/>
      <c r="I113" s="13"/>
      <c r="J113" s="15"/>
    </row>
    <row r="115" spans="6:10" x14ac:dyDescent="0.2">
      <c r="F115" s="6" t="s">
        <v>6</v>
      </c>
      <c r="G115" s="7" t="s">
        <v>7</v>
      </c>
      <c r="H115" s="7" t="s">
        <v>0</v>
      </c>
      <c r="I115" s="7" t="s">
        <v>1</v>
      </c>
      <c r="J115" s="8" t="s">
        <v>2</v>
      </c>
    </row>
    <row r="116" spans="6:10" ht="33.75" x14ac:dyDescent="0.2">
      <c r="F116" s="182" t="s">
        <v>149</v>
      </c>
      <c r="G116" s="9">
        <v>1</v>
      </c>
      <c r="H116" s="21" t="s">
        <v>189</v>
      </c>
      <c r="I116" s="21" t="s">
        <v>189</v>
      </c>
      <c r="J116" s="21" t="s">
        <v>189</v>
      </c>
    </row>
    <row r="117" spans="6:10" x14ac:dyDescent="0.2">
      <c r="F117" s="182"/>
      <c r="G117" s="9">
        <f>G116+1</f>
        <v>2</v>
      </c>
      <c r="H117" s="74"/>
      <c r="I117" s="74"/>
      <c r="J117" s="75"/>
    </row>
    <row r="118" spans="6:10" x14ac:dyDescent="0.2">
      <c r="F118" s="182"/>
      <c r="G118" s="9">
        <f t="shared" ref="G118:G124" si="6">G117+1</f>
        <v>3</v>
      </c>
      <c r="J118" s="11"/>
    </row>
    <row r="119" spans="6:10" x14ac:dyDescent="0.2">
      <c r="F119" s="182"/>
      <c r="G119" s="9">
        <f t="shared" si="6"/>
        <v>4</v>
      </c>
      <c r="J119" s="11"/>
    </row>
    <row r="120" spans="6:10" x14ac:dyDescent="0.2">
      <c r="F120" s="182"/>
      <c r="G120" s="9">
        <f t="shared" si="6"/>
        <v>5</v>
      </c>
      <c r="J120" s="11"/>
    </row>
    <row r="121" spans="6:10" x14ac:dyDescent="0.2">
      <c r="F121" s="182"/>
      <c r="G121" s="9">
        <f t="shared" si="6"/>
        <v>6</v>
      </c>
      <c r="J121" s="11"/>
    </row>
    <row r="122" spans="6:10" x14ac:dyDescent="0.2">
      <c r="F122" s="182"/>
      <c r="G122" s="9">
        <f t="shared" si="6"/>
        <v>7</v>
      </c>
      <c r="J122" s="11"/>
    </row>
    <row r="123" spans="6:10" x14ac:dyDescent="0.2">
      <c r="F123" s="182"/>
      <c r="G123" s="9">
        <f t="shared" si="6"/>
        <v>8</v>
      </c>
      <c r="J123" s="11"/>
    </row>
    <row r="124" spans="6:10" x14ac:dyDescent="0.2">
      <c r="F124" s="182"/>
      <c r="G124" s="9">
        <f t="shared" si="6"/>
        <v>9</v>
      </c>
      <c r="J124" s="11"/>
    </row>
    <row r="125" spans="6:10" x14ac:dyDescent="0.2">
      <c r="F125" s="183"/>
      <c r="G125" s="12">
        <f>G124+1</f>
        <v>10</v>
      </c>
      <c r="H125" s="13"/>
      <c r="I125" s="13"/>
      <c r="J125" s="15"/>
    </row>
    <row r="127" spans="6:10" x14ac:dyDescent="0.2">
      <c r="F127" s="6" t="s">
        <v>6</v>
      </c>
      <c r="G127" s="7" t="s">
        <v>7</v>
      </c>
      <c r="H127" s="7" t="s">
        <v>0</v>
      </c>
      <c r="I127" s="7" t="s">
        <v>1</v>
      </c>
      <c r="J127" s="8" t="s">
        <v>2</v>
      </c>
    </row>
    <row r="128" spans="6:10" x14ac:dyDescent="0.2">
      <c r="F128" s="182" t="s">
        <v>143</v>
      </c>
      <c r="G128" s="9">
        <v>1</v>
      </c>
      <c r="H128" s="20" t="s">
        <v>177</v>
      </c>
      <c r="I128" s="20" t="s">
        <v>176</v>
      </c>
      <c r="J128" s="21" t="s">
        <v>178</v>
      </c>
    </row>
    <row r="129" spans="6:10" x14ac:dyDescent="0.2">
      <c r="F129" s="182"/>
      <c r="G129" s="9">
        <f>G128+1</f>
        <v>2</v>
      </c>
      <c r="H129" s="74" t="s">
        <v>179</v>
      </c>
      <c r="I129" s="74" t="s">
        <v>180</v>
      </c>
      <c r="J129" s="75" t="s">
        <v>181</v>
      </c>
    </row>
    <row r="130" spans="6:10" x14ac:dyDescent="0.2">
      <c r="F130" s="182"/>
      <c r="G130" s="9">
        <f t="shared" ref="G130:G136" si="7">G129+1</f>
        <v>3</v>
      </c>
      <c r="J130" s="11"/>
    </row>
    <row r="131" spans="6:10" x14ac:dyDescent="0.2">
      <c r="F131" s="182"/>
      <c r="G131" s="9">
        <f t="shared" si="7"/>
        <v>4</v>
      </c>
      <c r="J131" s="11"/>
    </row>
    <row r="132" spans="6:10" x14ac:dyDescent="0.2">
      <c r="F132" s="182"/>
      <c r="G132" s="9">
        <f t="shared" si="7"/>
        <v>5</v>
      </c>
      <c r="J132" s="11"/>
    </row>
    <row r="133" spans="6:10" x14ac:dyDescent="0.2">
      <c r="F133" s="182"/>
      <c r="G133" s="9">
        <f t="shared" si="7"/>
        <v>6</v>
      </c>
      <c r="J133" s="11"/>
    </row>
    <row r="134" spans="6:10" x14ac:dyDescent="0.2">
      <c r="F134" s="182"/>
      <c r="G134" s="9">
        <f t="shared" si="7"/>
        <v>7</v>
      </c>
      <c r="J134" s="11"/>
    </row>
    <row r="135" spans="6:10" x14ac:dyDescent="0.2">
      <c r="F135" s="182"/>
      <c r="G135" s="9">
        <f t="shared" si="7"/>
        <v>8</v>
      </c>
      <c r="J135" s="11"/>
    </row>
    <row r="136" spans="6:10" x14ac:dyDescent="0.2">
      <c r="F136" s="182"/>
      <c r="G136" s="9">
        <f t="shared" si="7"/>
        <v>9</v>
      </c>
      <c r="J136" s="11"/>
    </row>
    <row r="137" spans="6:10" x14ac:dyDescent="0.2">
      <c r="F137" s="183"/>
      <c r="G137" s="12">
        <f>G136+1</f>
        <v>10</v>
      </c>
      <c r="H137" s="13"/>
      <c r="I137" s="13"/>
      <c r="J137" s="15"/>
    </row>
  </sheetData>
  <mergeCells count="12">
    <mergeCell ref="F104:F113"/>
    <mergeCell ref="F128:F137"/>
    <mergeCell ref="C2:D2"/>
    <mergeCell ref="C8:C9"/>
    <mergeCell ref="F48:F77"/>
    <mergeCell ref="F21:F45"/>
    <mergeCell ref="F116:F125"/>
    <mergeCell ref="B3:B9"/>
    <mergeCell ref="B12:B16"/>
    <mergeCell ref="F3:F18"/>
    <mergeCell ref="F80:F89"/>
    <mergeCell ref="F92:F10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43B27-84C3-4C0B-BC4A-601A988EA1BC}">
  <sheetPr>
    <tabColor theme="7"/>
  </sheetPr>
  <dimension ref="A1:L92"/>
  <sheetViews>
    <sheetView showGridLines="0" zoomScale="90" zoomScaleNormal="90" workbookViewId="0">
      <pane xSplit="7" ySplit="3" topLeftCell="XEV4" activePane="bottomRight" state="frozen"/>
      <selection pane="topRight" activeCell="H1" sqref="H1"/>
      <selection pane="bottomLeft" activeCell="A4" sqref="A4"/>
      <selection pane="bottomRight" activeCell="B11" sqref="B11"/>
    </sheetView>
  </sheetViews>
  <sheetFormatPr baseColWidth="10" defaultColWidth="0" defaultRowHeight="12.75" customHeight="1" zeroHeight="1" x14ac:dyDescent="0.25"/>
  <cols>
    <col min="1" max="1" width="1.7109375" style="1" customWidth="1"/>
    <col min="2" max="2" width="4" style="1" customWidth="1"/>
    <col min="3" max="3" width="19.5703125" style="1" customWidth="1"/>
    <col min="4" max="4" width="40.7109375" style="1" customWidth="1"/>
    <col min="5" max="5" width="15.28515625" style="1" customWidth="1"/>
    <col min="6" max="6" width="40.7109375" style="1" customWidth="1"/>
    <col min="7" max="7" width="1.7109375" style="1" customWidth="1"/>
    <col min="8" max="12" width="10.5703125" style="1" hidden="1" customWidth="1"/>
    <col min="13" max="16384" width="11.42578125" style="1" hidden="1"/>
  </cols>
  <sheetData>
    <row r="1" spans="2:7" ht="9.9499999999999993" customHeight="1" x14ac:dyDescent="0.25"/>
    <row r="2" spans="2:7" s="2" customFormat="1" ht="78" customHeight="1" x14ac:dyDescent="0.25">
      <c r="B2" s="95" t="str">
        <f>UPPER(VLOOKUP(1,LangData!G21:J45,LangData!$D$8+1))</f>
        <v>INFORMATIONS ABOUT PROJECT</v>
      </c>
      <c r="C2" s="96"/>
      <c r="D2" s="96"/>
      <c r="E2" s="96"/>
      <c r="F2" s="96"/>
      <c r="G2" s="17"/>
    </row>
    <row r="3" spans="2:7" s="2" customFormat="1" ht="3.95" customHeight="1" x14ac:dyDescent="0.25">
      <c r="B3" s="97"/>
      <c r="C3" s="97"/>
      <c r="D3" s="97"/>
      <c r="E3" s="97"/>
      <c r="F3" s="97"/>
    </row>
    <row r="4" spans="2:7" s="2" customFormat="1" ht="15.75" x14ac:dyDescent="0.25">
      <c r="B4" s="102" t="str">
        <f>UPPER(VLOOKUP(2,LangData!G21:J45,LangData!$D$8+1))</f>
        <v>PROJECT NAME</v>
      </c>
      <c r="C4" s="103"/>
      <c r="D4" s="103"/>
      <c r="E4" s="103"/>
      <c r="F4" s="103"/>
      <c r="G4" s="19"/>
    </row>
    <row r="5" spans="2:7" s="2" customFormat="1" ht="35.1" customHeight="1" x14ac:dyDescent="0.25">
      <c r="B5" s="100"/>
      <c r="C5" s="101"/>
      <c r="D5" s="101"/>
      <c r="E5" s="101"/>
      <c r="F5" s="101"/>
      <c r="G5" s="19"/>
    </row>
    <row r="6" spans="2:7" s="2" customFormat="1" ht="15.75" x14ac:dyDescent="0.25">
      <c r="B6" s="104" t="str">
        <f>UPPER(VLOOKUP(3,LangData!G21:J45,LangData!$D$8+1))</f>
        <v>DESCRIPTION AND OBJECTIVES</v>
      </c>
      <c r="C6" s="105"/>
      <c r="D6" s="105"/>
      <c r="E6" s="105"/>
      <c r="F6" s="105"/>
      <c r="G6" s="19"/>
    </row>
    <row r="7" spans="2:7" s="2" customFormat="1" ht="161.1" customHeight="1" x14ac:dyDescent="0.25">
      <c r="B7" s="106"/>
      <c r="C7" s="107"/>
      <c r="D7" s="107"/>
      <c r="E7" s="107"/>
      <c r="F7" s="107"/>
      <c r="G7" s="19"/>
    </row>
    <row r="8" spans="2:7" s="2" customFormat="1" ht="14.65" customHeight="1" x14ac:dyDescent="0.25">
      <c r="B8" s="108" t="str">
        <f>VLOOKUP(4,LangData!G21:J45,LangData!$D$8+1)</f>
        <v>Start date (dd.mm.yyyy)</v>
      </c>
      <c r="C8" s="98"/>
      <c r="D8" s="98"/>
      <c r="E8" s="98" t="str">
        <f>VLOOKUP(5,LangData!G21:J45,LangData!$D$8+1)</f>
        <v>Max end date</v>
      </c>
      <c r="F8" s="99"/>
      <c r="G8" s="19"/>
    </row>
    <row r="9" spans="2:7" s="2" customFormat="1" ht="20.100000000000001" customHeight="1" x14ac:dyDescent="0.25">
      <c r="B9" s="114">
        <v>44713</v>
      </c>
      <c r="C9" s="115"/>
      <c r="D9" s="115"/>
      <c r="E9" s="116">
        <v>44940</v>
      </c>
      <c r="F9" s="117"/>
      <c r="G9" s="19"/>
    </row>
    <row r="10" spans="2:7" x14ac:dyDescent="0.25">
      <c r="B10" s="118" t="str">
        <f>VLOOKUP(6,LangData!G21:J45,LangData!$D$8+1)</f>
        <v>End date = Start date + 12 months</v>
      </c>
      <c r="C10" s="118"/>
      <c r="D10" s="118"/>
      <c r="E10" s="118"/>
      <c r="F10" s="118"/>
    </row>
    <row r="11" spans="2:7" s="2" customFormat="1" ht="3.95" customHeight="1" x14ac:dyDescent="0.25"/>
    <row r="12" spans="2:7" ht="12.75" customHeight="1" x14ac:dyDescent="0.25">
      <c r="B12" s="102" t="str">
        <f>UPPER(VLOOKUP(7,LangData!G21:J45,LangData!$D$8+1))</f>
        <v>PARTNERSHIP COMPANIES</v>
      </c>
      <c r="C12" s="103"/>
      <c r="D12" s="103"/>
      <c r="E12" s="103"/>
      <c r="F12" s="121"/>
    </row>
    <row r="13" spans="2:7" ht="12.75" customHeight="1" x14ac:dyDescent="0.25">
      <c r="B13" s="109">
        <v>1</v>
      </c>
      <c r="C13" s="119" t="str">
        <f>VLOOKUP(8,LangData!G21:J45,LangData!$D$8+1)</f>
        <v>Company</v>
      </c>
      <c r="D13" s="119"/>
      <c r="E13" s="119" t="str">
        <f>VLOOKUP(15,LangData!G21:J45,LangData!$D$8+1)</f>
        <v>Representative</v>
      </c>
      <c r="F13" s="120"/>
    </row>
    <row r="14" spans="2:7" ht="20.100000000000001" customHeight="1" x14ac:dyDescent="0.25">
      <c r="B14" s="109"/>
      <c r="C14" s="25" t="str">
        <f>VLOOKUP(9,LangData!G21:J45,LangData!$D$8+1)</f>
        <v>Name of company</v>
      </c>
      <c r="D14" s="29"/>
      <c r="E14" s="25" t="str">
        <f>VLOOKUP(16,LangData!G21:J45,LangData!$D$8+1)</f>
        <v>Last name</v>
      </c>
      <c r="F14" s="32"/>
    </row>
    <row r="15" spans="2:7" ht="20.100000000000001" customHeight="1" x14ac:dyDescent="0.25">
      <c r="B15" s="109"/>
      <c r="C15" s="25" t="str">
        <f>VLOOKUP(10,LangData!G21:J45,LangData!$D$8+1)</f>
        <v>Address</v>
      </c>
      <c r="D15" s="30"/>
      <c r="E15" s="25" t="str">
        <f>VLOOKUP(17,LangData!G21:J45,LangData!$D$8+1)</f>
        <v>First name</v>
      </c>
      <c r="F15" s="33"/>
    </row>
    <row r="16" spans="2:7" ht="20.100000000000001" customHeight="1" x14ac:dyDescent="0.25">
      <c r="B16" s="109"/>
      <c r="C16" s="25" t="str">
        <f>VLOOKUP(11,LangData!G21:J45,LangData!$D$8+1)</f>
        <v>Postcode</v>
      </c>
      <c r="D16" s="30"/>
      <c r="E16" s="25" t="str">
        <f>VLOOKUP(18,LangData!G21:J45,LangData!$D$8+1)</f>
        <v>email</v>
      </c>
      <c r="F16" s="33"/>
    </row>
    <row r="17" spans="2:6" ht="20.100000000000001" customHeight="1" x14ac:dyDescent="0.25">
      <c r="B17" s="109"/>
      <c r="C17" s="25" t="str">
        <f>VLOOKUP(12,LangData!G21:J45,LangData!$D$8+1)</f>
        <v>Location</v>
      </c>
      <c r="D17" s="30"/>
      <c r="E17" s="25" t="str">
        <f>VLOOKUP(19,LangData!G21:J45,LangData!$D$8+1)</f>
        <v>Phone number</v>
      </c>
      <c r="F17" s="33"/>
    </row>
    <row r="18" spans="2:6" ht="20.100000000000001" customHeight="1" x14ac:dyDescent="0.25">
      <c r="B18" s="109"/>
      <c r="C18" s="25" t="str">
        <f>VLOOKUP(13,LangData!G21:J45,LangData!$D$8+1)</f>
        <v>WEB</v>
      </c>
      <c r="D18" s="30"/>
      <c r="E18" s="25" t="str">
        <f>VLOOKUP(20,LangData!G21:J45,LangData!$D$8+1)</f>
        <v>Mobile</v>
      </c>
      <c r="F18" s="33"/>
    </row>
    <row r="19" spans="2:6" ht="20.100000000000001" customHeight="1" x14ac:dyDescent="0.25">
      <c r="B19" s="110"/>
      <c r="C19" s="26" t="str">
        <f>VLOOKUP(14,LangData!G21:J45,LangData!$D$8+1)</f>
        <v>Year of foundation</v>
      </c>
      <c r="D19" s="31"/>
      <c r="E19" s="26" t="str">
        <f>VLOOKUP(21,LangData!G21:J45,LangData!$D$8+1)</f>
        <v>Role</v>
      </c>
      <c r="F19" s="40"/>
    </row>
    <row r="20" spans="2:6" ht="3.95" customHeight="1" x14ac:dyDescent="0.25"/>
    <row r="21" spans="2:6" ht="12.75" customHeight="1" x14ac:dyDescent="0.25">
      <c r="B21" s="111">
        <f>B13+1</f>
        <v>2</v>
      </c>
      <c r="C21" s="112" t="str">
        <f>C13</f>
        <v>Company</v>
      </c>
      <c r="D21" s="112"/>
      <c r="E21" s="112" t="str">
        <f>E13</f>
        <v>Representative</v>
      </c>
      <c r="F21" s="113"/>
    </row>
    <row r="22" spans="2:6" ht="20.100000000000001" customHeight="1" x14ac:dyDescent="0.25">
      <c r="B22" s="109"/>
      <c r="C22" s="25" t="str">
        <f>C14</f>
        <v>Name of company</v>
      </c>
      <c r="D22" s="29"/>
      <c r="E22" s="25" t="str">
        <f>E14</f>
        <v>Last name</v>
      </c>
      <c r="F22" s="32"/>
    </row>
    <row r="23" spans="2:6" ht="20.100000000000001" customHeight="1" x14ac:dyDescent="0.25">
      <c r="B23" s="109"/>
      <c r="C23" s="25" t="str">
        <f t="shared" ref="C23:C26" si="0">C15</f>
        <v>Address</v>
      </c>
      <c r="D23" s="30"/>
      <c r="E23" s="25" t="str">
        <f t="shared" ref="E23:E26" si="1">E15</f>
        <v>First name</v>
      </c>
      <c r="F23" s="33"/>
    </row>
    <row r="24" spans="2:6" ht="20.100000000000001" customHeight="1" x14ac:dyDescent="0.25">
      <c r="B24" s="109"/>
      <c r="C24" s="25" t="str">
        <f t="shared" si="0"/>
        <v>Postcode</v>
      </c>
      <c r="D24" s="30"/>
      <c r="E24" s="25" t="str">
        <f t="shared" si="1"/>
        <v>email</v>
      </c>
      <c r="F24" s="33"/>
    </row>
    <row r="25" spans="2:6" ht="20.100000000000001" customHeight="1" x14ac:dyDescent="0.25">
      <c r="B25" s="109"/>
      <c r="C25" s="25" t="str">
        <f t="shared" si="0"/>
        <v>Location</v>
      </c>
      <c r="D25" s="30"/>
      <c r="E25" s="25" t="str">
        <f t="shared" si="1"/>
        <v>Phone number</v>
      </c>
      <c r="F25" s="33"/>
    </row>
    <row r="26" spans="2:6" ht="20.100000000000001" customHeight="1" x14ac:dyDescent="0.25">
      <c r="B26" s="109"/>
      <c r="C26" s="25" t="str">
        <f t="shared" si="0"/>
        <v>WEB</v>
      </c>
      <c r="D26" s="30"/>
      <c r="E26" s="25" t="str">
        <f t="shared" si="1"/>
        <v>Mobile</v>
      </c>
      <c r="F26" s="33"/>
    </row>
    <row r="27" spans="2:6" ht="20.100000000000001" customHeight="1" x14ac:dyDescent="0.25">
      <c r="B27" s="110"/>
      <c r="C27" s="26" t="str">
        <f>C19</f>
        <v>Year of foundation</v>
      </c>
      <c r="D27" s="31"/>
      <c r="E27" s="26" t="str">
        <f>E19</f>
        <v>Role</v>
      </c>
      <c r="F27" s="40"/>
    </row>
    <row r="28" spans="2:6" ht="3.95" customHeight="1" x14ac:dyDescent="0.25"/>
    <row r="29" spans="2:6" ht="12.75" customHeight="1" x14ac:dyDescent="0.25">
      <c r="B29" s="111">
        <f>B21+1</f>
        <v>3</v>
      </c>
      <c r="C29" s="112" t="str">
        <f>C21</f>
        <v>Company</v>
      </c>
      <c r="D29" s="112"/>
      <c r="E29" s="112" t="str">
        <f>E21</f>
        <v>Representative</v>
      </c>
      <c r="F29" s="113"/>
    </row>
    <row r="30" spans="2:6" ht="20.100000000000001" customHeight="1" x14ac:dyDescent="0.25">
      <c r="B30" s="109"/>
      <c r="C30" s="25" t="str">
        <f>C22</f>
        <v>Name of company</v>
      </c>
      <c r="D30" s="29"/>
      <c r="E30" s="25" t="str">
        <f>E22</f>
        <v>Last name</v>
      </c>
      <c r="F30" s="32"/>
    </row>
    <row r="31" spans="2:6" ht="20.100000000000001" customHeight="1" x14ac:dyDescent="0.25">
      <c r="B31" s="109"/>
      <c r="C31" s="25" t="str">
        <f t="shared" ref="C31:C34" si="2">C23</f>
        <v>Address</v>
      </c>
      <c r="D31" s="30"/>
      <c r="E31" s="25" t="str">
        <f t="shared" ref="E31:E34" si="3">E23</f>
        <v>First name</v>
      </c>
      <c r="F31" s="33"/>
    </row>
    <row r="32" spans="2:6" ht="20.100000000000001" customHeight="1" x14ac:dyDescent="0.25">
      <c r="B32" s="109"/>
      <c r="C32" s="25" t="str">
        <f t="shared" si="2"/>
        <v>Postcode</v>
      </c>
      <c r="D32" s="30"/>
      <c r="E32" s="25" t="str">
        <f t="shared" si="3"/>
        <v>email</v>
      </c>
      <c r="F32" s="33"/>
    </row>
    <row r="33" spans="2:6" ht="20.100000000000001" customHeight="1" x14ac:dyDescent="0.25">
      <c r="B33" s="109"/>
      <c r="C33" s="25" t="str">
        <f t="shared" si="2"/>
        <v>Location</v>
      </c>
      <c r="D33" s="30"/>
      <c r="E33" s="25" t="str">
        <f t="shared" si="3"/>
        <v>Phone number</v>
      </c>
      <c r="F33" s="33"/>
    </row>
    <row r="34" spans="2:6" ht="20.100000000000001" customHeight="1" x14ac:dyDescent="0.25">
      <c r="B34" s="109"/>
      <c r="C34" s="25" t="str">
        <f t="shared" si="2"/>
        <v>WEB</v>
      </c>
      <c r="D34" s="30"/>
      <c r="E34" s="25" t="str">
        <f t="shared" si="3"/>
        <v>Mobile</v>
      </c>
      <c r="F34" s="33"/>
    </row>
    <row r="35" spans="2:6" ht="20.100000000000001" customHeight="1" x14ac:dyDescent="0.25">
      <c r="B35" s="110"/>
      <c r="C35" s="26" t="str">
        <f>C27</f>
        <v>Year of foundation</v>
      </c>
      <c r="D35" s="31"/>
      <c r="E35" s="26" t="str">
        <f>E27</f>
        <v>Role</v>
      </c>
      <c r="F35" s="40"/>
    </row>
    <row r="36" spans="2:6" ht="3.95" customHeight="1" x14ac:dyDescent="0.25"/>
    <row r="37" spans="2:6" ht="12.75" customHeight="1" x14ac:dyDescent="0.25">
      <c r="B37" s="111">
        <f>B29+1</f>
        <v>4</v>
      </c>
      <c r="C37" s="112" t="str">
        <f>C29</f>
        <v>Company</v>
      </c>
      <c r="D37" s="112"/>
      <c r="E37" s="112" t="str">
        <f>E29</f>
        <v>Representative</v>
      </c>
      <c r="F37" s="113"/>
    </row>
    <row r="38" spans="2:6" ht="20.100000000000001" customHeight="1" x14ac:dyDescent="0.25">
      <c r="B38" s="109"/>
      <c r="C38" s="25" t="str">
        <f>C30</f>
        <v>Name of company</v>
      </c>
      <c r="D38" s="29"/>
      <c r="E38" s="25" t="str">
        <f>E30</f>
        <v>Last name</v>
      </c>
      <c r="F38" s="32"/>
    </row>
    <row r="39" spans="2:6" ht="20.100000000000001" customHeight="1" x14ac:dyDescent="0.25">
      <c r="B39" s="109"/>
      <c r="C39" s="25" t="str">
        <f t="shared" ref="C39:C42" si="4">C31</f>
        <v>Address</v>
      </c>
      <c r="D39" s="30"/>
      <c r="E39" s="25" t="str">
        <f t="shared" ref="E39:E42" si="5">E31</f>
        <v>First name</v>
      </c>
      <c r="F39" s="33"/>
    </row>
    <row r="40" spans="2:6" ht="20.100000000000001" customHeight="1" x14ac:dyDescent="0.25">
      <c r="B40" s="109"/>
      <c r="C40" s="25" t="str">
        <f t="shared" si="4"/>
        <v>Postcode</v>
      </c>
      <c r="D40" s="30"/>
      <c r="E40" s="25" t="str">
        <f t="shared" si="5"/>
        <v>email</v>
      </c>
      <c r="F40" s="33"/>
    </row>
    <row r="41" spans="2:6" ht="20.100000000000001" customHeight="1" x14ac:dyDescent="0.25">
      <c r="B41" s="109"/>
      <c r="C41" s="25" t="str">
        <f t="shared" si="4"/>
        <v>Location</v>
      </c>
      <c r="D41" s="30"/>
      <c r="E41" s="25" t="str">
        <f t="shared" si="5"/>
        <v>Phone number</v>
      </c>
      <c r="F41" s="33"/>
    </row>
    <row r="42" spans="2:6" ht="20.100000000000001" customHeight="1" x14ac:dyDescent="0.25">
      <c r="B42" s="109"/>
      <c r="C42" s="25" t="str">
        <f t="shared" si="4"/>
        <v>WEB</v>
      </c>
      <c r="D42" s="30"/>
      <c r="E42" s="25" t="str">
        <f t="shared" si="5"/>
        <v>Mobile</v>
      </c>
      <c r="F42" s="33"/>
    </row>
    <row r="43" spans="2:6" ht="20.100000000000001" customHeight="1" x14ac:dyDescent="0.25">
      <c r="B43" s="110"/>
      <c r="C43" s="26" t="str">
        <f>C35</f>
        <v>Year of foundation</v>
      </c>
      <c r="D43" s="31"/>
      <c r="E43" s="26" t="str">
        <f>E35</f>
        <v>Role</v>
      </c>
      <c r="F43" s="40"/>
    </row>
    <row r="44" spans="2:6" ht="3.95" customHeight="1" x14ac:dyDescent="0.25"/>
    <row r="45" spans="2:6" ht="12.75" customHeight="1" x14ac:dyDescent="0.25">
      <c r="B45" s="111">
        <f>B37+1</f>
        <v>5</v>
      </c>
      <c r="C45" s="112" t="str">
        <f>C37</f>
        <v>Company</v>
      </c>
      <c r="D45" s="112"/>
      <c r="E45" s="112" t="str">
        <f>E37</f>
        <v>Representative</v>
      </c>
      <c r="F45" s="113"/>
    </row>
    <row r="46" spans="2:6" ht="20.100000000000001" customHeight="1" x14ac:dyDescent="0.25">
      <c r="B46" s="109"/>
      <c r="C46" s="25" t="str">
        <f>C38</f>
        <v>Name of company</v>
      </c>
      <c r="D46" s="29"/>
      <c r="E46" s="25" t="str">
        <f>E38</f>
        <v>Last name</v>
      </c>
      <c r="F46" s="32"/>
    </row>
    <row r="47" spans="2:6" ht="20.100000000000001" customHeight="1" x14ac:dyDescent="0.25">
      <c r="B47" s="109"/>
      <c r="C47" s="25" t="str">
        <f t="shared" ref="C47:C50" si="6">C39</f>
        <v>Address</v>
      </c>
      <c r="D47" s="30"/>
      <c r="E47" s="25" t="str">
        <f t="shared" ref="E47:E50" si="7">E39</f>
        <v>First name</v>
      </c>
      <c r="F47" s="33"/>
    </row>
    <row r="48" spans="2:6" ht="20.100000000000001" customHeight="1" x14ac:dyDescent="0.25">
      <c r="B48" s="109"/>
      <c r="C48" s="25" t="str">
        <f t="shared" si="6"/>
        <v>Postcode</v>
      </c>
      <c r="D48" s="30"/>
      <c r="E48" s="25" t="str">
        <f t="shared" si="7"/>
        <v>email</v>
      </c>
      <c r="F48" s="33"/>
    </row>
    <row r="49" spans="2:6" ht="20.100000000000001" customHeight="1" x14ac:dyDescent="0.25">
      <c r="B49" s="109"/>
      <c r="C49" s="25" t="str">
        <f t="shared" si="6"/>
        <v>Location</v>
      </c>
      <c r="D49" s="30"/>
      <c r="E49" s="25" t="str">
        <f t="shared" si="7"/>
        <v>Phone number</v>
      </c>
      <c r="F49" s="33"/>
    </row>
    <row r="50" spans="2:6" ht="20.100000000000001" customHeight="1" x14ac:dyDescent="0.25">
      <c r="B50" s="109"/>
      <c r="C50" s="25" t="str">
        <f t="shared" si="6"/>
        <v>WEB</v>
      </c>
      <c r="D50" s="30"/>
      <c r="E50" s="25" t="str">
        <f t="shared" si="7"/>
        <v>Mobile</v>
      </c>
      <c r="F50" s="33"/>
    </row>
    <row r="51" spans="2:6" ht="20.100000000000001" customHeight="1" x14ac:dyDescent="0.25">
      <c r="B51" s="110"/>
      <c r="C51" s="26" t="str">
        <f>C43</f>
        <v>Year of foundation</v>
      </c>
      <c r="D51" s="31"/>
      <c r="E51" s="26" t="str">
        <f>E43</f>
        <v>Role</v>
      </c>
      <c r="F51" s="40"/>
    </row>
    <row r="52" spans="2:6" ht="3.95" customHeight="1" x14ac:dyDescent="0.25"/>
    <row r="53" spans="2:6" ht="12.75" customHeight="1" x14ac:dyDescent="0.25">
      <c r="B53" s="111">
        <f>B45+1</f>
        <v>6</v>
      </c>
      <c r="C53" s="112" t="str">
        <f>C45</f>
        <v>Company</v>
      </c>
      <c r="D53" s="112"/>
      <c r="E53" s="112" t="str">
        <f>E45</f>
        <v>Representative</v>
      </c>
      <c r="F53" s="113"/>
    </row>
    <row r="54" spans="2:6" ht="20.100000000000001" customHeight="1" x14ac:dyDescent="0.25">
      <c r="B54" s="109"/>
      <c r="C54" s="25" t="str">
        <f>C46</f>
        <v>Name of company</v>
      </c>
      <c r="D54" s="29"/>
      <c r="E54" s="25" t="str">
        <f>E46</f>
        <v>Last name</v>
      </c>
      <c r="F54" s="32"/>
    </row>
    <row r="55" spans="2:6" ht="20.100000000000001" customHeight="1" x14ac:dyDescent="0.25">
      <c r="B55" s="109"/>
      <c r="C55" s="25" t="str">
        <f t="shared" ref="C55:C58" si="8">C47</f>
        <v>Address</v>
      </c>
      <c r="D55" s="30"/>
      <c r="E55" s="25" t="str">
        <f t="shared" ref="E55:E58" si="9">E47</f>
        <v>First name</v>
      </c>
      <c r="F55" s="33"/>
    </row>
    <row r="56" spans="2:6" ht="20.100000000000001" customHeight="1" x14ac:dyDescent="0.25">
      <c r="B56" s="109"/>
      <c r="C56" s="25" t="str">
        <f t="shared" si="8"/>
        <v>Postcode</v>
      </c>
      <c r="D56" s="30"/>
      <c r="E56" s="25" t="str">
        <f t="shared" si="9"/>
        <v>email</v>
      </c>
      <c r="F56" s="33"/>
    </row>
    <row r="57" spans="2:6" ht="20.100000000000001" customHeight="1" x14ac:dyDescent="0.25">
      <c r="B57" s="109"/>
      <c r="C57" s="25" t="str">
        <f t="shared" si="8"/>
        <v>Location</v>
      </c>
      <c r="D57" s="30"/>
      <c r="E57" s="25" t="str">
        <f t="shared" si="9"/>
        <v>Phone number</v>
      </c>
      <c r="F57" s="33"/>
    </row>
    <row r="58" spans="2:6" ht="20.100000000000001" customHeight="1" x14ac:dyDescent="0.25">
      <c r="B58" s="109"/>
      <c r="C58" s="25" t="str">
        <f t="shared" si="8"/>
        <v>WEB</v>
      </c>
      <c r="D58" s="30"/>
      <c r="E58" s="25" t="str">
        <f t="shared" si="9"/>
        <v>Mobile</v>
      </c>
      <c r="F58" s="33"/>
    </row>
    <row r="59" spans="2:6" ht="20.100000000000001" customHeight="1" x14ac:dyDescent="0.25">
      <c r="B59" s="110"/>
      <c r="C59" s="26" t="str">
        <f>C51</f>
        <v>Year of foundation</v>
      </c>
      <c r="D59" s="31"/>
      <c r="E59" s="26" t="str">
        <f>E51</f>
        <v>Role</v>
      </c>
      <c r="F59" s="40"/>
    </row>
    <row r="60" spans="2:6" ht="3.95" customHeight="1" x14ac:dyDescent="0.25"/>
    <row r="61" spans="2:6" ht="12.75" customHeight="1" x14ac:dyDescent="0.25">
      <c r="B61" s="111">
        <f>B53+1</f>
        <v>7</v>
      </c>
      <c r="C61" s="112" t="str">
        <f>C53</f>
        <v>Company</v>
      </c>
      <c r="D61" s="112"/>
      <c r="E61" s="112" t="str">
        <f>E53</f>
        <v>Representative</v>
      </c>
      <c r="F61" s="113"/>
    </row>
    <row r="62" spans="2:6" ht="20.100000000000001" customHeight="1" x14ac:dyDescent="0.25">
      <c r="B62" s="109"/>
      <c r="C62" s="25" t="str">
        <f>C54</f>
        <v>Name of company</v>
      </c>
      <c r="D62" s="29"/>
      <c r="E62" s="25" t="str">
        <f>E54</f>
        <v>Last name</v>
      </c>
      <c r="F62" s="32"/>
    </row>
    <row r="63" spans="2:6" ht="20.100000000000001" customHeight="1" x14ac:dyDescent="0.25">
      <c r="B63" s="109"/>
      <c r="C63" s="25" t="str">
        <f t="shared" ref="C63:C66" si="10">C55</f>
        <v>Address</v>
      </c>
      <c r="D63" s="30"/>
      <c r="E63" s="25" t="str">
        <f t="shared" ref="E63:E66" si="11">E55</f>
        <v>First name</v>
      </c>
      <c r="F63" s="33"/>
    </row>
    <row r="64" spans="2:6" ht="20.100000000000001" customHeight="1" x14ac:dyDescent="0.25">
      <c r="B64" s="109"/>
      <c r="C64" s="25" t="str">
        <f t="shared" si="10"/>
        <v>Postcode</v>
      </c>
      <c r="D64" s="30"/>
      <c r="E64" s="25" t="str">
        <f t="shared" si="11"/>
        <v>email</v>
      </c>
      <c r="F64" s="33"/>
    </row>
    <row r="65" spans="2:6" ht="20.100000000000001" customHeight="1" x14ac:dyDescent="0.25">
      <c r="B65" s="109"/>
      <c r="C65" s="25" t="str">
        <f t="shared" si="10"/>
        <v>Location</v>
      </c>
      <c r="D65" s="30"/>
      <c r="E65" s="25" t="str">
        <f t="shared" si="11"/>
        <v>Phone number</v>
      </c>
      <c r="F65" s="33"/>
    </row>
    <row r="66" spans="2:6" ht="20.100000000000001" customHeight="1" x14ac:dyDescent="0.25">
      <c r="B66" s="109"/>
      <c r="C66" s="25" t="str">
        <f t="shared" si="10"/>
        <v>WEB</v>
      </c>
      <c r="D66" s="30"/>
      <c r="E66" s="25" t="str">
        <f t="shared" si="11"/>
        <v>Mobile</v>
      </c>
      <c r="F66" s="33"/>
    </row>
    <row r="67" spans="2:6" ht="20.100000000000001" customHeight="1" x14ac:dyDescent="0.25">
      <c r="B67" s="110"/>
      <c r="C67" s="26" t="str">
        <f>C59</f>
        <v>Year of foundation</v>
      </c>
      <c r="D67" s="31"/>
      <c r="E67" s="26" t="str">
        <f>E59</f>
        <v>Role</v>
      </c>
      <c r="F67" s="40"/>
    </row>
    <row r="68" spans="2:6" ht="3.95" customHeight="1" x14ac:dyDescent="0.25"/>
    <row r="69" spans="2:6" ht="12.75" customHeight="1" x14ac:dyDescent="0.25">
      <c r="B69" s="111">
        <f>B61+1</f>
        <v>8</v>
      </c>
      <c r="C69" s="112" t="str">
        <f>C61</f>
        <v>Company</v>
      </c>
      <c r="D69" s="112"/>
      <c r="E69" s="112" t="str">
        <f>E61</f>
        <v>Representative</v>
      </c>
      <c r="F69" s="113"/>
    </row>
    <row r="70" spans="2:6" ht="20.100000000000001" customHeight="1" x14ac:dyDescent="0.25">
      <c r="B70" s="109"/>
      <c r="C70" s="25" t="str">
        <f>C62</f>
        <v>Name of company</v>
      </c>
      <c r="D70" s="29"/>
      <c r="E70" s="25" t="str">
        <f>E62</f>
        <v>Last name</v>
      </c>
      <c r="F70" s="32"/>
    </row>
    <row r="71" spans="2:6" ht="20.100000000000001" customHeight="1" x14ac:dyDescent="0.25">
      <c r="B71" s="109"/>
      <c r="C71" s="25" t="str">
        <f t="shared" ref="C71:C74" si="12">C63</f>
        <v>Address</v>
      </c>
      <c r="D71" s="30"/>
      <c r="E71" s="25" t="str">
        <f t="shared" ref="E71:E74" si="13">E63</f>
        <v>First name</v>
      </c>
      <c r="F71" s="33"/>
    </row>
    <row r="72" spans="2:6" ht="20.100000000000001" customHeight="1" x14ac:dyDescent="0.25">
      <c r="B72" s="109"/>
      <c r="C72" s="25" t="str">
        <f t="shared" si="12"/>
        <v>Postcode</v>
      </c>
      <c r="D72" s="30"/>
      <c r="E72" s="25" t="str">
        <f t="shared" si="13"/>
        <v>email</v>
      </c>
      <c r="F72" s="33"/>
    </row>
    <row r="73" spans="2:6" ht="20.100000000000001" customHeight="1" x14ac:dyDescent="0.25">
      <c r="B73" s="109"/>
      <c r="C73" s="25" t="str">
        <f t="shared" si="12"/>
        <v>Location</v>
      </c>
      <c r="D73" s="30"/>
      <c r="E73" s="25" t="str">
        <f t="shared" si="13"/>
        <v>Phone number</v>
      </c>
      <c r="F73" s="33"/>
    </row>
    <row r="74" spans="2:6" ht="20.100000000000001" customHeight="1" x14ac:dyDescent="0.25">
      <c r="B74" s="109"/>
      <c r="C74" s="25" t="str">
        <f t="shared" si="12"/>
        <v>WEB</v>
      </c>
      <c r="D74" s="30"/>
      <c r="E74" s="25" t="str">
        <f t="shared" si="13"/>
        <v>Mobile</v>
      </c>
      <c r="F74" s="33"/>
    </row>
    <row r="75" spans="2:6" ht="20.100000000000001" customHeight="1" x14ac:dyDescent="0.25">
      <c r="B75" s="110"/>
      <c r="C75" s="26" t="str">
        <f>C67</f>
        <v>Year of foundation</v>
      </c>
      <c r="D75" s="31"/>
      <c r="E75" s="26" t="str">
        <f>E67</f>
        <v>Role</v>
      </c>
      <c r="F75" s="40"/>
    </row>
    <row r="76" spans="2:6" ht="3.95" customHeight="1" x14ac:dyDescent="0.25"/>
    <row r="77" spans="2:6" ht="12.75" customHeight="1" x14ac:dyDescent="0.25">
      <c r="B77" s="111">
        <f>B69+1</f>
        <v>9</v>
      </c>
      <c r="C77" s="112" t="str">
        <f>C69</f>
        <v>Company</v>
      </c>
      <c r="D77" s="112"/>
      <c r="E77" s="112" t="str">
        <f>E69</f>
        <v>Representative</v>
      </c>
      <c r="F77" s="113"/>
    </row>
    <row r="78" spans="2:6" ht="20.100000000000001" customHeight="1" x14ac:dyDescent="0.25">
      <c r="B78" s="109"/>
      <c r="C78" s="25" t="str">
        <f>C70</f>
        <v>Name of company</v>
      </c>
      <c r="D78" s="27"/>
      <c r="E78" s="25" t="str">
        <f>E70</f>
        <v>Last name</v>
      </c>
      <c r="F78" s="32"/>
    </row>
    <row r="79" spans="2:6" ht="20.100000000000001" customHeight="1" x14ac:dyDescent="0.25">
      <c r="B79" s="109"/>
      <c r="C79" s="25" t="str">
        <f t="shared" ref="C79:C82" si="14">C71</f>
        <v>Address</v>
      </c>
      <c r="D79" s="30"/>
      <c r="E79" s="25" t="str">
        <f t="shared" ref="E79:E82" si="15">E71</f>
        <v>First name</v>
      </c>
      <c r="F79" s="33"/>
    </row>
    <row r="80" spans="2:6" ht="20.100000000000001" customHeight="1" x14ac:dyDescent="0.25">
      <c r="B80" s="109"/>
      <c r="C80" s="25" t="str">
        <f t="shared" si="14"/>
        <v>Postcode</v>
      </c>
      <c r="D80" s="30"/>
      <c r="E80" s="25" t="str">
        <f t="shared" si="15"/>
        <v>email</v>
      </c>
      <c r="F80" s="33"/>
    </row>
    <row r="81" spans="2:6" ht="20.100000000000001" customHeight="1" x14ac:dyDescent="0.25">
      <c r="B81" s="109"/>
      <c r="C81" s="25" t="str">
        <f t="shared" si="14"/>
        <v>Location</v>
      </c>
      <c r="D81" s="30"/>
      <c r="E81" s="25" t="str">
        <f t="shared" si="15"/>
        <v>Phone number</v>
      </c>
      <c r="F81" s="33"/>
    </row>
    <row r="82" spans="2:6" ht="20.100000000000001" customHeight="1" x14ac:dyDescent="0.25">
      <c r="B82" s="109"/>
      <c r="C82" s="25" t="str">
        <f t="shared" si="14"/>
        <v>WEB</v>
      </c>
      <c r="D82" s="30"/>
      <c r="E82" s="25" t="str">
        <f t="shared" si="15"/>
        <v>Mobile</v>
      </c>
      <c r="F82" s="33"/>
    </row>
    <row r="83" spans="2:6" ht="20.100000000000001" customHeight="1" x14ac:dyDescent="0.25">
      <c r="B83" s="110"/>
      <c r="C83" s="26" t="str">
        <f>C75</f>
        <v>Year of foundation</v>
      </c>
      <c r="D83" s="31"/>
      <c r="E83" s="26" t="str">
        <f>E75</f>
        <v>Role</v>
      </c>
      <c r="F83" s="40"/>
    </row>
    <row r="84" spans="2:6" ht="3.95" customHeight="1" x14ac:dyDescent="0.25"/>
    <row r="85" spans="2:6" ht="12.75" customHeight="1" x14ac:dyDescent="0.25">
      <c r="B85" s="111">
        <f>B77+1</f>
        <v>10</v>
      </c>
      <c r="C85" s="112" t="str">
        <f>C77</f>
        <v>Company</v>
      </c>
      <c r="D85" s="112"/>
      <c r="E85" s="112" t="str">
        <f>E77</f>
        <v>Representative</v>
      </c>
      <c r="F85" s="113"/>
    </row>
    <row r="86" spans="2:6" ht="20.100000000000001" customHeight="1" x14ac:dyDescent="0.25">
      <c r="B86" s="109"/>
      <c r="C86" s="25" t="str">
        <f>C78</f>
        <v>Name of company</v>
      </c>
      <c r="D86" s="27"/>
      <c r="E86" s="25" t="str">
        <f>E78</f>
        <v>Last name</v>
      </c>
      <c r="F86" s="28"/>
    </row>
    <row r="87" spans="2:6" ht="20.100000000000001" customHeight="1" x14ac:dyDescent="0.25">
      <c r="B87" s="109"/>
      <c r="C87" s="25" t="str">
        <f t="shared" ref="C87:C90" si="16">C79</f>
        <v>Address</v>
      </c>
      <c r="D87" s="30"/>
      <c r="E87" s="25" t="str">
        <f t="shared" ref="E87:E90" si="17">E79</f>
        <v>First name</v>
      </c>
      <c r="F87" s="33"/>
    </row>
    <row r="88" spans="2:6" ht="20.100000000000001" customHeight="1" x14ac:dyDescent="0.25">
      <c r="B88" s="109"/>
      <c r="C88" s="25" t="str">
        <f t="shared" si="16"/>
        <v>Postcode</v>
      </c>
      <c r="D88" s="30"/>
      <c r="E88" s="25" t="str">
        <f t="shared" si="17"/>
        <v>email</v>
      </c>
      <c r="F88" s="33"/>
    </row>
    <row r="89" spans="2:6" ht="20.100000000000001" customHeight="1" x14ac:dyDescent="0.25">
      <c r="B89" s="109"/>
      <c r="C89" s="25" t="str">
        <f t="shared" si="16"/>
        <v>Location</v>
      </c>
      <c r="D89" s="30"/>
      <c r="E89" s="25" t="str">
        <f t="shared" si="17"/>
        <v>Phone number</v>
      </c>
      <c r="F89" s="33"/>
    </row>
    <row r="90" spans="2:6" ht="20.100000000000001" customHeight="1" x14ac:dyDescent="0.25">
      <c r="B90" s="109"/>
      <c r="C90" s="25" t="str">
        <f t="shared" si="16"/>
        <v>WEB</v>
      </c>
      <c r="D90" s="30"/>
      <c r="E90" s="25" t="str">
        <f t="shared" si="17"/>
        <v>Mobile</v>
      </c>
      <c r="F90" s="33"/>
    </row>
    <row r="91" spans="2:6" ht="20.100000000000001" customHeight="1" x14ac:dyDescent="0.25">
      <c r="B91" s="110"/>
      <c r="C91" s="26" t="str">
        <f>C83</f>
        <v>Year of foundation</v>
      </c>
      <c r="D91" s="31"/>
      <c r="E91" s="26" t="str">
        <f>E83</f>
        <v>Role</v>
      </c>
      <c r="F91" s="40"/>
    </row>
    <row r="92" spans="2:6" ht="9.9499999999999993" customHeight="1" x14ac:dyDescent="0.25"/>
  </sheetData>
  <mergeCells count="42">
    <mergeCell ref="B77:B83"/>
    <mergeCell ref="C77:D77"/>
    <mergeCell ref="E77:F77"/>
    <mergeCell ref="B85:B91"/>
    <mergeCell ref="C85:D85"/>
    <mergeCell ref="E85:F85"/>
    <mergeCell ref="B61:B67"/>
    <mergeCell ref="C61:D61"/>
    <mergeCell ref="E61:F61"/>
    <mergeCell ref="B69:B75"/>
    <mergeCell ref="C69:D69"/>
    <mergeCell ref="E69:F69"/>
    <mergeCell ref="B45:B51"/>
    <mergeCell ref="C45:D45"/>
    <mergeCell ref="E45:F45"/>
    <mergeCell ref="B53:B59"/>
    <mergeCell ref="C53:D53"/>
    <mergeCell ref="E53:F53"/>
    <mergeCell ref="B29:B35"/>
    <mergeCell ref="C29:D29"/>
    <mergeCell ref="E29:F29"/>
    <mergeCell ref="B37:B43"/>
    <mergeCell ref="C37:D37"/>
    <mergeCell ref="E37:F37"/>
    <mergeCell ref="B13:B19"/>
    <mergeCell ref="B21:B27"/>
    <mergeCell ref="C21:D21"/>
    <mergeCell ref="E21:F21"/>
    <mergeCell ref="B9:D9"/>
    <mergeCell ref="E9:F9"/>
    <mergeCell ref="B10:F10"/>
    <mergeCell ref="E13:F13"/>
    <mergeCell ref="B12:F12"/>
    <mergeCell ref="C13:D13"/>
    <mergeCell ref="B2:F2"/>
    <mergeCell ref="B3:F3"/>
    <mergeCell ref="E8:F8"/>
    <mergeCell ref="B5:F5"/>
    <mergeCell ref="B4:F4"/>
    <mergeCell ref="B6:F6"/>
    <mergeCell ref="B7:F7"/>
    <mergeCell ref="B8:D8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558B23F-5673-48DE-9179-8598314ED060}">
          <x14:formula1>
            <xm:f>LangData!$C$12:$C$16</xm:f>
          </x14:formula1>
          <xm:sqref>F19 F27 F35 F43 F51 F59 F67 F75 F83 F91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/>
  </sheetPr>
  <dimension ref="A1:I99"/>
  <sheetViews>
    <sheetView showGridLines="0" showRowColHeaders="0" zoomScaleNormal="100" workbookViewId="0">
      <pane xSplit="9" ySplit="3" topLeftCell="J4" activePane="bottomRight" state="frozen"/>
      <selection pane="topRight" activeCell="J1" sqref="J1"/>
      <selection pane="bottomLeft" activeCell="A4" sqref="A4"/>
      <selection pane="bottomRight" activeCell="E27" sqref="E27"/>
    </sheetView>
  </sheetViews>
  <sheetFormatPr baseColWidth="10" defaultColWidth="0" defaultRowHeight="15" zeroHeight="1" x14ac:dyDescent="0.25"/>
  <cols>
    <col min="1" max="1" width="1.7109375" style="41" customWidth="1"/>
    <col min="2" max="2" width="10.7109375" style="41" bestFit="1" customWidth="1"/>
    <col min="3" max="3" width="11" style="41" bestFit="1" customWidth="1"/>
    <col min="4" max="4" width="13.42578125" style="41" customWidth="1"/>
    <col min="5" max="5" width="12.28515625" style="41" customWidth="1"/>
    <col min="6" max="6" width="19.5703125" style="42" customWidth="1"/>
    <col min="7" max="7" width="37" style="41" customWidth="1"/>
    <col min="8" max="8" width="30.28515625" style="41" customWidth="1"/>
    <col min="9" max="9" width="1.7109375" style="41" customWidth="1"/>
    <col min="10" max="16384" width="11.140625" style="41" hidden="1"/>
  </cols>
  <sheetData>
    <row r="1" spans="2:8" s="1" customFormat="1" ht="9.9499999999999993" customHeight="1" x14ac:dyDescent="0.25">
      <c r="F1" s="43"/>
    </row>
    <row r="2" spans="2:8" s="2" customFormat="1" ht="78" customHeight="1" x14ac:dyDescent="0.25">
      <c r="B2" s="124" t="s">
        <v>191</v>
      </c>
      <c r="C2" s="125"/>
      <c r="D2" s="125"/>
      <c r="E2" s="125"/>
      <c r="F2" s="125"/>
      <c r="G2" s="125"/>
      <c r="H2" s="125"/>
    </row>
    <row r="3" spans="2:8" s="2" customFormat="1" ht="3.95" customHeight="1" x14ac:dyDescent="0.25">
      <c r="B3" s="97"/>
      <c r="C3" s="97"/>
      <c r="D3" s="97"/>
      <c r="E3" s="97"/>
      <c r="F3" s="97"/>
      <c r="G3" s="97"/>
    </row>
    <row r="4" spans="2:8" ht="3.95" customHeight="1" x14ac:dyDescent="0.25"/>
    <row r="5" spans="2:8" x14ac:dyDescent="0.25">
      <c r="B5" s="79" t="str">
        <f>VLOOKUP(18,LangData!G48:J77,LangData!$D$8+1)</f>
        <v>Expenses</v>
      </c>
      <c r="C5" s="80" t="str">
        <f>VLOOKUP(8,LangData!G48:J77,LangData!$D$8+1)</f>
        <v>Date</v>
      </c>
      <c r="D5" s="80" t="str">
        <f>VLOOKUP(4,LangData!G48:J77,LangData!$D$8+1)</f>
        <v>Amount</v>
      </c>
      <c r="E5" s="122" t="str">
        <f>VLOOKUP(15,LangData!G48:J77,LangData!$D$8+1)</f>
        <v>Description</v>
      </c>
      <c r="F5" s="122"/>
      <c r="G5" s="122"/>
      <c r="H5" s="123"/>
    </row>
    <row r="6" spans="2:8" x14ac:dyDescent="0.25">
      <c r="B6" s="45" t="str">
        <f>VLOOKUP(6,LangData!G48:J77,LangData!$D$8+1)</f>
        <v>Sample</v>
      </c>
      <c r="C6" s="46">
        <v>43965</v>
      </c>
      <c r="D6" s="47">
        <v>6000</v>
      </c>
      <c r="E6" s="128" t="str">
        <f>VLOOKUP(20,LangData!G48:J77,LangData!$D$8+1)</f>
        <v>System of measurment…</v>
      </c>
      <c r="F6" s="128"/>
      <c r="G6" s="131"/>
      <c r="H6" s="132"/>
    </row>
    <row r="7" spans="2:8" x14ac:dyDescent="0.25">
      <c r="B7" s="53">
        <v>1</v>
      </c>
      <c r="C7" s="71"/>
      <c r="D7" s="69"/>
      <c r="E7" s="134"/>
      <c r="F7" s="134"/>
      <c r="G7" s="129"/>
      <c r="H7" s="130"/>
    </row>
    <row r="8" spans="2:8" x14ac:dyDescent="0.25">
      <c r="B8" s="54">
        <f>B7+1</f>
        <v>2</v>
      </c>
      <c r="C8" s="72"/>
      <c r="D8" s="70"/>
      <c r="E8" s="133"/>
      <c r="F8" s="133"/>
      <c r="G8" s="126"/>
      <c r="H8" s="127"/>
    </row>
    <row r="9" spans="2:8" x14ac:dyDescent="0.25">
      <c r="B9" s="54">
        <f t="shared" ref="B9:B17" si="0">B8+1</f>
        <v>3</v>
      </c>
      <c r="C9" s="72"/>
      <c r="D9" s="70"/>
      <c r="E9" s="133"/>
      <c r="F9" s="133"/>
      <c r="G9" s="126"/>
      <c r="H9" s="127"/>
    </row>
    <row r="10" spans="2:8" x14ac:dyDescent="0.25">
      <c r="B10" s="54">
        <f t="shared" si="0"/>
        <v>4</v>
      </c>
      <c r="C10" s="72"/>
      <c r="D10" s="70"/>
      <c r="E10" s="133"/>
      <c r="F10" s="133"/>
      <c r="G10" s="126"/>
      <c r="H10" s="127"/>
    </row>
    <row r="11" spans="2:8" x14ac:dyDescent="0.25">
      <c r="B11" s="54">
        <f t="shared" si="0"/>
        <v>5</v>
      </c>
      <c r="C11" s="72"/>
      <c r="D11" s="70"/>
      <c r="E11" s="133"/>
      <c r="F11" s="133"/>
      <c r="G11" s="126"/>
      <c r="H11" s="127"/>
    </row>
    <row r="12" spans="2:8" x14ac:dyDescent="0.25">
      <c r="B12" s="54">
        <f t="shared" si="0"/>
        <v>6</v>
      </c>
      <c r="C12" s="72"/>
      <c r="D12" s="70"/>
      <c r="E12" s="133"/>
      <c r="F12" s="133"/>
      <c r="G12" s="126"/>
      <c r="H12" s="127"/>
    </row>
    <row r="13" spans="2:8" x14ac:dyDescent="0.25">
      <c r="B13" s="54">
        <f t="shared" si="0"/>
        <v>7</v>
      </c>
      <c r="C13" s="72"/>
      <c r="D13" s="70"/>
      <c r="E13" s="133"/>
      <c r="F13" s="133"/>
      <c r="G13" s="126"/>
      <c r="H13" s="127"/>
    </row>
    <row r="14" spans="2:8" x14ac:dyDescent="0.25">
      <c r="B14" s="54">
        <f t="shared" si="0"/>
        <v>8</v>
      </c>
      <c r="C14" s="72"/>
      <c r="D14" s="70"/>
      <c r="E14" s="133"/>
      <c r="F14" s="133"/>
      <c r="G14" s="126"/>
      <c r="H14" s="127"/>
    </row>
    <row r="15" spans="2:8" x14ac:dyDescent="0.25">
      <c r="B15" s="54">
        <f t="shared" si="0"/>
        <v>9</v>
      </c>
      <c r="C15" s="72"/>
      <c r="D15" s="70"/>
      <c r="E15" s="133"/>
      <c r="F15" s="133"/>
      <c r="G15" s="126"/>
      <c r="H15" s="127"/>
    </row>
    <row r="16" spans="2:8" x14ac:dyDescent="0.25">
      <c r="B16" s="54">
        <f t="shared" si="0"/>
        <v>10</v>
      </c>
      <c r="C16" s="72"/>
      <c r="D16" s="70"/>
      <c r="E16" s="133"/>
      <c r="F16" s="133"/>
      <c r="G16" s="126"/>
      <c r="H16" s="127"/>
    </row>
    <row r="17" spans="2:8" x14ac:dyDescent="0.25">
      <c r="B17" s="54">
        <f t="shared" si="0"/>
        <v>11</v>
      </c>
      <c r="C17" s="72"/>
      <c r="D17" s="70"/>
      <c r="E17" s="133"/>
      <c r="F17" s="133"/>
      <c r="G17" s="126"/>
      <c r="H17" s="127"/>
    </row>
    <row r="18" spans="2:8" x14ac:dyDescent="0.25">
      <c r="B18" s="54">
        <f t="shared" ref="B18:B21" si="1">B17+1</f>
        <v>12</v>
      </c>
      <c r="C18" s="72"/>
      <c r="D18" s="70"/>
      <c r="E18" s="133"/>
      <c r="F18" s="133"/>
      <c r="G18" s="126"/>
      <c r="H18" s="127"/>
    </row>
    <row r="19" spans="2:8" x14ac:dyDescent="0.25">
      <c r="B19" s="54">
        <f t="shared" si="1"/>
        <v>13</v>
      </c>
      <c r="C19" s="72"/>
      <c r="D19" s="70"/>
      <c r="E19" s="133"/>
      <c r="F19" s="133"/>
      <c r="G19" s="126"/>
      <c r="H19" s="127"/>
    </row>
    <row r="20" spans="2:8" x14ac:dyDescent="0.25">
      <c r="B20" s="54">
        <f t="shared" si="1"/>
        <v>14</v>
      </c>
      <c r="C20" s="72"/>
      <c r="D20" s="70"/>
      <c r="E20" s="133"/>
      <c r="F20" s="133"/>
      <c r="G20" s="126"/>
      <c r="H20" s="127"/>
    </row>
    <row r="21" spans="2:8" x14ac:dyDescent="0.25">
      <c r="B21" s="54">
        <f t="shared" si="1"/>
        <v>15</v>
      </c>
      <c r="C21" s="72"/>
      <c r="D21" s="70"/>
      <c r="E21" s="133"/>
      <c r="F21" s="133"/>
      <c r="G21" s="126"/>
      <c r="H21" s="127"/>
    </row>
    <row r="22" spans="2:8" x14ac:dyDescent="0.25">
      <c r="B22" s="48"/>
      <c r="C22" s="49"/>
      <c r="D22" s="52">
        <f>SUM(D7:D21)</f>
        <v>0</v>
      </c>
      <c r="E22" s="51"/>
      <c r="F22" s="49"/>
      <c r="G22" s="49"/>
      <c r="H22" s="50"/>
    </row>
    <row r="23" spans="2:8" ht="9.9499999999999993" customHeight="1" x14ac:dyDescent="0.25"/>
    <row r="24" spans="2:8" x14ac:dyDescent="0.25"/>
    <row r="25" spans="2:8" x14ac:dyDescent="0.25"/>
    <row r="26" spans="2:8" x14ac:dyDescent="0.25"/>
    <row r="27" spans="2:8" x14ac:dyDescent="0.25"/>
    <row r="28" spans="2:8" x14ac:dyDescent="0.25"/>
    <row r="29" spans="2:8" x14ac:dyDescent="0.25"/>
    <row r="30" spans="2:8" x14ac:dyDescent="0.25"/>
    <row r="31" spans="2:8" x14ac:dyDescent="0.25"/>
    <row r="32" spans="2:8" x14ac:dyDescent="0.25"/>
    <row r="33" x14ac:dyDescent="0.25"/>
    <row r="34" x14ac:dyDescent="0.25"/>
    <row r="35" x14ac:dyDescent="0.25"/>
    <row r="36" x14ac:dyDescent="0.25"/>
    <row r="37" x14ac:dyDescent="0.25"/>
    <row r="38" x14ac:dyDescent="0.25"/>
    <row r="39" x14ac:dyDescent="0.25"/>
    <row r="40" x14ac:dyDescent="0.25"/>
    <row r="41" x14ac:dyDescent="0.25"/>
    <row r="42" x14ac:dyDescent="0.25"/>
    <row r="43" x14ac:dyDescent="0.25"/>
    <row r="44" x14ac:dyDescent="0.25"/>
    <row r="45" x14ac:dyDescent="0.25"/>
    <row r="46" x14ac:dyDescent="0.25"/>
    <row r="47" x14ac:dyDescent="0.25"/>
    <row r="48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</sheetData>
  <mergeCells count="36">
    <mergeCell ref="G21:H21"/>
    <mergeCell ref="E9:F9"/>
    <mergeCell ref="E15:F15"/>
    <mergeCell ref="E8:F8"/>
    <mergeCell ref="E7:F7"/>
    <mergeCell ref="G10:H10"/>
    <mergeCell ref="G11:H11"/>
    <mergeCell ref="G15:H15"/>
    <mergeCell ref="G14:H14"/>
    <mergeCell ref="G13:H13"/>
    <mergeCell ref="G12:H12"/>
    <mergeCell ref="G18:H18"/>
    <mergeCell ref="G19:H19"/>
    <mergeCell ref="G20:H20"/>
    <mergeCell ref="G17:H17"/>
    <mergeCell ref="G16:H16"/>
    <mergeCell ref="E11:F11"/>
    <mergeCell ref="E10:F10"/>
    <mergeCell ref="E21:F21"/>
    <mergeCell ref="E20:F20"/>
    <mergeCell ref="E19:F19"/>
    <mergeCell ref="E16:F16"/>
    <mergeCell ref="E17:F17"/>
    <mergeCell ref="E12:F12"/>
    <mergeCell ref="E13:F13"/>
    <mergeCell ref="E14:F14"/>
    <mergeCell ref="E18:F18"/>
    <mergeCell ref="E5:F5"/>
    <mergeCell ref="G5:H5"/>
    <mergeCell ref="B2:H2"/>
    <mergeCell ref="B3:G3"/>
    <mergeCell ref="G9:H9"/>
    <mergeCell ref="E6:F6"/>
    <mergeCell ref="G8:H8"/>
    <mergeCell ref="G7:H7"/>
    <mergeCell ref="G6:H6"/>
  </mergeCells>
  <pageMargins left="0.7" right="0.7" top="0.75" bottom="0.75" header="0.3" footer="0.3"/>
  <ignoredErrors>
    <ignoredError sqref="D22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0BF25-25A8-4BD5-ACA3-1268E63ADA9E}">
  <sheetPr>
    <tabColor theme="7"/>
  </sheetPr>
  <dimension ref="A1:F17"/>
  <sheetViews>
    <sheetView showGridLines="0" showRowColHeaders="0" zoomScale="85" zoomScaleNormal="85" workbookViewId="0">
      <pane xSplit="6" ySplit="7" topLeftCell="G8" activePane="bottomRight" state="frozen"/>
      <selection pane="topRight" activeCell="G1" sqref="G1"/>
      <selection pane="bottomLeft" activeCell="A8" sqref="A8"/>
      <selection pane="bottomRight" activeCell="B8" sqref="B8:E16"/>
    </sheetView>
  </sheetViews>
  <sheetFormatPr baseColWidth="10" defaultColWidth="0" defaultRowHeight="15" zeroHeight="1" x14ac:dyDescent="0.25"/>
  <cols>
    <col min="1" max="1" width="1.7109375" customWidth="1"/>
    <col min="2" max="5" width="48.7109375" customWidth="1"/>
    <col min="6" max="6" width="1.7109375" customWidth="1"/>
    <col min="7" max="16384" width="11.140625" hidden="1"/>
  </cols>
  <sheetData>
    <row r="1" spans="2:5" s="1" customFormat="1" ht="9.9499999999999993" customHeight="1" x14ac:dyDescent="0.25"/>
    <row r="2" spans="2:5" s="2" customFormat="1" ht="78" customHeight="1" x14ac:dyDescent="0.25">
      <c r="B2" s="135" t="str">
        <f>UPPER(VLOOKUP(1,LangData!G92:J101,LangData!$D$8+1))</f>
        <v>PROJECT BREAKDOWN
(WORK BREADOWN STRUCTURE)</v>
      </c>
      <c r="C2" s="125"/>
      <c r="D2" s="125"/>
      <c r="E2" s="125"/>
    </row>
    <row r="3" spans="2:5" s="2" customFormat="1" ht="3.95" customHeight="1" x14ac:dyDescent="0.25">
      <c r="B3" s="97"/>
      <c r="C3" s="97"/>
      <c r="D3" s="97"/>
    </row>
    <row r="4" spans="2:5" s="2" customFormat="1" ht="15" customHeight="1" x14ac:dyDescent="0.25">
      <c r="B4" s="148" t="str">
        <f>VLOOKUP(2,LangData!G92:J101,LangData!$D$8+1)</f>
        <v>Break down the project into "packages" so as to structure it according to a logical structure, skills, responsibilities, deadlines</v>
      </c>
      <c r="C4" s="149"/>
      <c r="D4" s="149"/>
      <c r="E4" s="150"/>
    </row>
    <row r="5" spans="2:5" s="2" customFormat="1" ht="15" customHeight="1" x14ac:dyDescent="0.25">
      <c r="B5" s="151" t="s">
        <v>139</v>
      </c>
      <c r="C5" s="152"/>
      <c r="D5" s="152"/>
      <c r="E5" s="153"/>
    </row>
    <row r="6" spans="2:5" s="2" customFormat="1" ht="3.95" customHeight="1" x14ac:dyDescent="0.25">
      <c r="B6" s="76"/>
      <c r="C6" s="76"/>
      <c r="D6" s="76"/>
    </row>
    <row r="7" spans="2:5" s="2" customFormat="1" ht="12.75" x14ac:dyDescent="0.25">
      <c r="B7" s="145" t="str">
        <f>UPPER(VLOOKUP(3,LangData!G92:J101,LangData!$D$8+1))</f>
        <v>DESCRIPTION OF THE WORKPACKAGES</v>
      </c>
      <c r="C7" s="146"/>
      <c r="D7" s="146"/>
      <c r="E7" s="147"/>
    </row>
    <row r="8" spans="2:5" ht="139.35" customHeight="1" x14ac:dyDescent="0.25">
      <c r="B8" s="136"/>
      <c r="C8" s="137"/>
      <c r="D8" s="137"/>
      <c r="E8" s="138"/>
    </row>
    <row r="9" spans="2:5" ht="139.35" customHeight="1" x14ac:dyDescent="0.25">
      <c r="B9" s="139"/>
      <c r="C9" s="140"/>
      <c r="D9" s="140"/>
      <c r="E9" s="141"/>
    </row>
    <row r="10" spans="2:5" ht="139.35" customHeight="1" x14ac:dyDescent="0.25">
      <c r="B10" s="139"/>
      <c r="C10" s="140"/>
      <c r="D10" s="140"/>
      <c r="E10" s="141"/>
    </row>
    <row r="11" spans="2:5" ht="139.35" customHeight="1" x14ac:dyDescent="0.25">
      <c r="B11" s="139"/>
      <c r="C11" s="140"/>
      <c r="D11" s="140"/>
      <c r="E11" s="141"/>
    </row>
    <row r="12" spans="2:5" ht="139.35" customHeight="1" x14ac:dyDescent="0.25">
      <c r="B12" s="139"/>
      <c r="C12" s="140"/>
      <c r="D12" s="140"/>
      <c r="E12" s="141"/>
    </row>
    <row r="13" spans="2:5" ht="139.35" customHeight="1" x14ac:dyDescent="0.25">
      <c r="B13" s="139"/>
      <c r="C13" s="140"/>
      <c r="D13" s="140"/>
      <c r="E13" s="141"/>
    </row>
    <row r="14" spans="2:5" ht="139.35" customHeight="1" x14ac:dyDescent="0.25">
      <c r="B14" s="139"/>
      <c r="C14" s="140"/>
      <c r="D14" s="140"/>
      <c r="E14" s="141"/>
    </row>
    <row r="15" spans="2:5" ht="139.35" customHeight="1" x14ac:dyDescent="0.25">
      <c r="B15" s="139"/>
      <c r="C15" s="140"/>
      <c r="D15" s="140"/>
      <c r="E15" s="141"/>
    </row>
    <row r="16" spans="2:5" ht="139.35" customHeight="1" x14ac:dyDescent="0.25">
      <c r="B16" s="142"/>
      <c r="C16" s="143"/>
      <c r="D16" s="143"/>
      <c r="E16" s="144"/>
    </row>
    <row r="17" ht="9.9499999999999993" customHeight="1" x14ac:dyDescent="0.25"/>
  </sheetData>
  <sheetProtection sheet="1" scenarios="1"/>
  <mergeCells count="6">
    <mergeCell ref="B2:E2"/>
    <mergeCell ref="B3:D3"/>
    <mergeCell ref="B8:E16"/>
    <mergeCell ref="B7:E7"/>
    <mergeCell ref="B4:E4"/>
    <mergeCell ref="B5:E5"/>
  </mergeCells>
  <hyperlinks>
    <hyperlink ref="B5" r:id="rId1" xr:uid="{8AC675BE-93EA-4FFB-86C0-751458765BC3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2A4B0-3736-407C-8D08-2A98177FF9AE}">
  <sheetPr>
    <tabColor theme="7"/>
  </sheetPr>
  <dimension ref="A1:I28"/>
  <sheetViews>
    <sheetView showGridLines="0" showRowColHeaders="0" workbookViewId="0">
      <pane xSplit="9" ySplit="3" topLeftCell="XEW4" activePane="bottomRight" state="frozen"/>
      <selection pane="topRight" activeCell="J1" sqref="J1"/>
      <selection pane="bottomLeft" activeCell="A4" sqref="A4"/>
      <selection pane="bottomRight" activeCell="B11" sqref="B11"/>
    </sheetView>
  </sheetViews>
  <sheetFormatPr baseColWidth="10" defaultColWidth="0" defaultRowHeight="15" x14ac:dyDescent="0.25"/>
  <cols>
    <col min="1" max="1" width="1.7109375" customWidth="1"/>
    <col min="2" max="7" width="15.42578125" customWidth="1"/>
    <col min="8" max="8" width="69.5703125" customWidth="1"/>
    <col min="9" max="9" width="1.7109375" customWidth="1"/>
    <col min="10" max="16383" width="11.140625" hidden="1"/>
    <col min="16384" max="16384" width="11.140625" hidden="1" customWidth="1"/>
  </cols>
  <sheetData>
    <row r="1" spans="2:8" s="1" customFormat="1" ht="9.9499999999999993" customHeight="1" x14ac:dyDescent="0.25">
      <c r="F1" s="43"/>
    </row>
    <row r="2" spans="2:8" s="2" customFormat="1" ht="78" customHeight="1" x14ac:dyDescent="0.25">
      <c r="B2" s="154" t="str">
        <f>UPPER(VLOOKUP(1,LangData!G116:J124,LangData!$D$8+1))</f>
        <v>SOW 
(PART OF THE CONTRACT, APPENDIX A OF THE TEAM PROJECT CONTRACT)</v>
      </c>
      <c r="C2" s="155"/>
      <c r="D2" s="155"/>
      <c r="E2" s="155"/>
      <c r="F2" s="155"/>
      <c r="G2" s="155"/>
      <c r="H2" s="155"/>
    </row>
    <row r="3" spans="2:8" s="2" customFormat="1" ht="3.95" customHeight="1" x14ac:dyDescent="0.25">
      <c r="B3" s="97"/>
      <c r="C3" s="97"/>
      <c r="D3" s="97"/>
      <c r="E3" s="97"/>
      <c r="F3" s="97"/>
      <c r="G3" s="97"/>
    </row>
    <row r="6" spans="2:8" x14ac:dyDescent="0.25">
      <c r="C6" s="78" t="s">
        <v>198</v>
      </c>
    </row>
    <row r="10" spans="2:8" s="78" customFormat="1" x14ac:dyDescent="0.25">
      <c r="B10" s="78" t="s">
        <v>197</v>
      </c>
    </row>
    <row r="12" spans="2:8" s="78" customFormat="1" x14ac:dyDescent="0.25"/>
    <row r="14" spans="2:8" s="78" customFormat="1" x14ac:dyDescent="0.25"/>
    <row r="16" spans="2:8" s="78" customFormat="1" x14ac:dyDescent="0.25"/>
    <row r="18" spans="2:2" s="78" customFormat="1" x14ac:dyDescent="0.25">
      <c r="B18" s="78" t="s">
        <v>225</v>
      </c>
    </row>
    <row r="28" spans="2:2" x14ac:dyDescent="0.25">
      <c r="B28" s="78" t="s">
        <v>209</v>
      </c>
    </row>
  </sheetData>
  <mergeCells count="2">
    <mergeCell ref="B2:H2"/>
    <mergeCell ref="B3:G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212C6-2D4C-4246-B41E-091A29D7756F}">
  <sheetPr>
    <tabColor theme="7"/>
  </sheetPr>
  <dimension ref="A1:I99"/>
  <sheetViews>
    <sheetView showGridLines="0" zoomScaleNormal="100" workbookViewId="0">
      <pane ySplit="3" topLeftCell="A4" activePane="bottomLeft" state="frozen"/>
      <selection pane="bottomLeft" activeCell="D9" sqref="D9:F9"/>
    </sheetView>
  </sheetViews>
  <sheetFormatPr baseColWidth="10" defaultColWidth="0" defaultRowHeight="15" customHeight="1" zeroHeight="1" x14ac:dyDescent="0.25"/>
  <cols>
    <col min="1" max="1" width="1.7109375" style="41" customWidth="1"/>
    <col min="2" max="2" width="10.7109375" style="41" bestFit="1" customWidth="1"/>
    <col min="3" max="3" width="11" style="41" bestFit="1" customWidth="1"/>
    <col min="4" max="4" width="13.42578125" style="41" customWidth="1"/>
    <col min="5" max="5" width="12.28515625" style="41" customWidth="1"/>
    <col min="6" max="6" width="19.5703125" style="42" customWidth="1"/>
    <col min="7" max="7" width="37" style="41" customWidth="1"/>
    <col min="8" max="8" width="30.28515625" style="41" customWidth="1"/>
    <col min="9" max="9" width="1.7109375" style="41" customWidth="1"/>
    <col min="10" max="16384" width="11.140625" style="41" hidden="1"/>
  </cols>
  <sheetData>
    <row r="1" spans="2:8" s="1" customFormat="1" ht="9.9499999999999993" customHeight="1" x14ac:dyDescent="0.25">
      <c r="F1" s="43"/>
    </row>
    <row r="2" spans="2:8" s="2" customFormat="1" ht="78" customHeight="1" x14ac:dyDescent="0.25">
      <c r="B2" s="124" t="str">
        <f>UPPER(VLOOKUP(1,LangData!G48:J77,LangData!$D$8+1))</f>
        <v>BUDGET &amp; EXPENSES</v>
      </c>
      <c r="C2" s="125"/>
      <c r="D2" s="125"/>
      <c r="E2" s="125"/>
      <c r="F2" s="125"/>
      <c r="G2" s="125"/>
      <c r="H2" s="125"/>
    </row>
    <row r="3" spans="2:8" s="2" customFormat="1" ht="3.95" customHeight="1" x14ac:dyDescent="0.25">
      <c r="B3" s="97"/>
      <c r="C3" s="97"/>
      <c r="D3" s="97"/>
      <c r="E3" s="97"/>
      <c r="F3" s="97"/>
      <c r="G3" s="97"/>
    </row>
    <row r="4" spans="2:8" x14ac:dyDescent="0.25">
      <c r="B4" s="159" t="str">
        <f>UPPER(VLOOKUP(2,LangData!G48:J77,LangData!$D$8+1))</f>
        <v>MEMBER'S CONTRIBUTION</v>
      </c>
      <c r="C4" s="122"/>
      <c r="D4" s="122"/>
      <c r="E4" s="122"/>
      <c r="F4" s="122"/>
      <c r="G4" s="122"/>
      <c r="H4" s="123"/>
    </row>
    <row r="5" spans="2:8" x14ac:dyDescent="0.25">
      <c r="B5" s="44" t="str">
        <f>VLOOKUP(3,LangData!G48:J77,LangData!$D$8+1)</f>
        <v>Payments</v>
      </c>
      <c r="C5" s="77" t="str">
        <f>VLOOKUP(4,LangData!G48:J77,LangData!$D$8+1)</f>
        <v>Amount</v>
      </c>
      <c r="D5" s="160" t="str">
        <f>VLOOKUP(5,LangData!G48:J77,LangData!$D$8+1)</f>
        <v>Contributor</v>
      </c>
      <c r="E5" s="160"/>
      <c r="F5" s="160"/>
      <c r="G5" s="156"/>
      <c r="H5" s="157"/>
    </row>
    <row r="6" spans="2:8" x14ac:dyDescent="0.25">
      <c r="B6" s="45" t="str">
        <f>VLOOKUP(6,LangData!G48:J77,LangData!$D$8+1)</f>
        <v>Sample</v>
      </c>
      <c r="C6" s="47">
        <v>6000</v>
      </c>
      <c r="D6" s="158" t="s">
        <v>101</v>
      </c>
      <c r="E6" s="158"/>
      <c r="F6" s="158"/>
      <c r="G6" s="63"/>
      <c r="H6" s="64"/>
    </row>
    <row r="7" spans="2:8" x14ac:dyDescent="0.25">
      <c r="B7" s="53">
        <v>1</v>
      </c>
      <c r="C7" s="69"/>
      <c r="D7" s="134"/>
      <c r="E7" s="134"/>
      <c r="F7" s="134"/>
      <c r="G7" s="65"/>
      <c r="H7" s="66"/>
    </row>
    <row r="8" spans="2:8" x14ac:dyDescent="0.25">
      <c r="B8" s="54">
        <f>B7+1</f>
        <v>2</v>
      </c>
      <c r="C8" s="70"/>
      <c r="D8" s="134"/>
      <c r="E8" s="134"/>
      <c r="F8" s="134"/>
      <c r="G8" s="65"/>
      <c r="H8" s="66"/>
    </row>
    <row r="9" spans="2:8" x14ac:dyDescent="0.25">
      <c r="B9" s="54">
        <f t="shared" ref="B9:B16" si="0">B8+1</f>
        <v>3</v>
      </c>
      <c r="C9" s="70"/>
      <c r="D9" s="134"/>
      <c r="E9" s="134"/>
      <c r="F9" s="134"/>
      <c r="G9" s="65"/>
      <c r="H9" s="66"/>
    </row>
    <row r="10" spans="2:8" x14ac:dyDescent="0.25">
      <c r="B10" s="54">
        <f t="shared" si="0"/>
        <v>4</v>
      </c>
      <c r="C10" s="69"/>
      <c r="D10" s="134"/>
      <c r="E10" s="134"/>
      <c r="F10" s="134"/>
      <c r="G10" s="65"/>
      <c r="H10" s="66"/>
    </row>
    <row r="11" spans="2:8" x14ac:dyDescent="0.25">
      <c r="B11" s="54">
        <f t="shared" si="0"/>
        <v>5</v>
      </c>
      <c r="C11" s="70"/>
      <c r="D11" s="134"/>
      <c r="E11" s="134"/>
      <c r="F11" s="134"/>
      <c r="G11" s="65"/>
      <c r="H11" s="66"/>
    </row>
    <row r="12" spans="2:8" x14ac:dyDescent="0.25">
      <c r="B12" s="54">
        <f t="shared" si="0"/>
        <v>6</v>
      </c>
      <c r="C12" s="70"/>
      <c r="D12" s="134"/>
      <c r="E12" s="134"/>
      <c r="F12" s="134"/>
      <c r="G12" s="65"/>
      <c r="H12" s="66"/>
    </row>
    <row r="13" spans="2:8" x14ac:dyDescent="0.25">
      <c r="B13" s="54">
        <f t="shared" si="0"/>
        <v>7</v>
      </c>
      <c r="C13" s="70"/>
      <c r="D13" s="134"/>
      <c r="E13" s="134"/>
      <c r="F13" s="134"/>
      <c r="G13" s="65"/>
      <c r="H13" s="66"/>
    </row>
    <row r="14" spans="2:8" x14ac:dyDescent="0.25">
      <c r="B14" s="54">
        <f t="shared" si="0"/>
        <v>8</v>
      </c>
      <c r="C14" s="69"/>
      <c r="D14" s="134"/>
      <c r="E14" s="134"/>
      <c r="F14" s="134"/>
      <c r="G14" s="65"/>
      <c r="H14" s="66"/>
    </row>
    <row r="15" spans="2:8" ht="16.5" customHeight="1" x14ac:dyDescent="0.25">
      <c r="B15" s="54">
        <f t="shared" si="0"/>
        <v>9</v>
      </c>
      <c r="C15" s="70"/>
      <c r="D15" s="134"/>
      <c r="E15" s="134"/>
      <c r="F15" s="134"/>
      <c r="G15" s="65"/>
      <c r="H15" s="66"/>
    </row>
    <row r="16" spans="2:8" x14ac:dyDescent="0.25">
      <c r="B16" s="54">
        <f t="shared" si="0"/>
        <v>10</v>
      </c>
      <c r="C16" s="70">
        <f>-SUM(C7:C15)*0.01</f>
        <v>0</v>
      </c>
      <c r="D16" s="134" t="s">
        <v>230</v>
      </c>
      <c r="E16" s="134"/>
      <c r="F16" s="134"/>
      <c r="G16" s="65"/>
      <c r="H16" s="66"/>
    </row>
    <row r="17" spans="2:8" x14ac:dyDescent="0.25">
      <c r="B17" s="48"/>
      <c r="C17" s="52">
        <f>SUM(C7:C16)</f>
        <v>0</v>
      </c>
      <c r="D17" s="51"/>
      <c r="E17" s="51"/>
      <c r="F17" s="49"/>
      <c r="G17" s="67"/>
      <c r="H17" s="68"/>
    </row>
    <row r="18" spans="2:8" ht="3.95" customHeight="1" x14ac:dyDescent="0.25"/>
    <row r="19" spans="2:8" x14ac:dyDescent="0.25">
      <c r="B19" s="159" t="str">
        <f>UPPER(VLOOKUP(18,LangData!G48:J77,LangData!$D$8+1))</f>
        <v>EXPENSES</v>
      </c>
      <c r="C19" s="122"/>
      <c r="D19" s="122"/>
      <c r="E19" s="122"/>
      <c r="F19" s="122"/>
      <c r="G19" s="122"/>
      <c r="H19" s="123"/>
    </row>
    <row r="20" spans="2:8" x14ac:dyDescent="0.25">
      <c r="B20" s="44" t="str">
        <f>VLOOKUP(18,LangData!G48:J77,LangData!$D$8+1)</f>
        <v>Expenses</v>
      </c>
      <c r="C20" s="77" t="str">
        <f>VLOOKUP(8,LangData!G48:J77,LangData!$D$8+1)</f>
        <v>Date</v>
      </c>
      <c r="D20" s="77" t="str">
        <f>VLOOKUP(4,LangData!G48:J77,LangData!$D$8+1)</f>
        <v>Amount</v>
      </c>
      <c r="E20" s="156" t="str">
        <f>VLOOKUP(19,LangData!G48:J77,LangData!$D$8+1)</f>
        <v>Suppliers</v>
      </c>
      <c r="F20" s="156"/>
      <c r="G20" s="156" t="str">
        <f>VLOOKUP(15,LangData!G48:J77,LangData!$D$8+1)</f>
        <v>Description</v>
      </c>
      <c r="H20" s="157"/>
    </row>
    <row r="21" spans="2:8" x14ac:dyDescent="0.25">
      <c r="B21" s="45" t="str">
        <f>B6</f>
        <v>Sample</v>
      </c>
      <c r="C21" s="46">
        <v>43965</v>
      </c>
      <c r="D21" s="47">
        <v>6000</v>
      </c>
      <c r="E21" s="128" t="s">
        <v>103</v>
      </c>
      <c r="F21" s="128"/>
      <c r="G21" s="131" t="str">
        <f>VLOOKUP(20,LangData!G48:J77,LangData!$D$8+1)</f>
        <v>System of measurment…</v>
      </c>
      <c r="H21" s="132"/>
    </row>
    <row r="22" spans="2:8" x14ac:dyDescent="0.25">
      <c r="B22" s="53">
        <v>1</v>
      </c>
      <c r="C22" s="71"/>
      <c r="D22" s="69"/>
      <c r="E22" s="134"/>
      <c r="F22" s="134"/>
      <c r="G22" s="129"/>
      <c r="H22" s="130"/>
    </row>
    <row r="23" spans="2:8" x14ac:dyDescent="0.25">
      <c r="B23" s="54">
        <f>B22+1</f>
        <v>2</v>
      </c>
      <c r="C23" s="72"/>
      <c r="D23" s="70"/>
      <c r="E23" s="133"/>
      <c r="F23" s="133"/>
      <c r="G23" s="129"/>
      <c r="H23" s="130"/>
    </row>
    <row r="24" spans="2:8" x14ac:dyDescent="0.25">
      <c r="B24" s="54">
        <f t="shared" ref="B24:B41" si="1">B23+1</f>
        <v>3</v>
      </c>
      <c r="C24" s="72"/>
      <c r="D24" s="70"/>
      <c r="E24" s="133"/>
      <c r="F24" s="133"/>
      <c r="G24" s="129"/>
      <c r="H24" s="130"/>
    </row>
    <row r="25" spans="2:8" x14ac:dyDescent="0.25">
      <c r="B25" s="54">
        <f t="shared" si="1"/>
        <v>4</v>
      </c>
      <c r="C25" s="72"/>
      <c r="D25" s="70"/>
      <c r="E25" s="133"/>
      <c r="F25" s="133"/>
      <c r="G25" s="129"/>
      <c r="H25" s="130"/>
    </row>
    <row r="26" spans="2:8" x14ac:dyDescent="0.25">
      <c r="B26" s="54">
        <f t="shared" si="1"/>
        <v>5</v>
      </c>
      <c r="C26" s="72"/>
      <c r="D26" s="70"/>
      <c r="E26" s="133"/>
      <c r="F26" s="133"/>
      <c r="G26" s="129"/>
      <c r="H26" s="130"/>
    </row>
    <row r="27" spans="2:8" x14ac:dyDescent="0.25">
      <c r="B27" s="54">
        <f t="shared" si="1"/>
        <v>6</v>
      </c>
      <c r="C27" s="72"/>
      <c r="D27" s="70"/>
      <c r="E27" s="133"/>
      <c r="F27" s="133"/>
      <c r="G27" s="129"/>
      <c r="H27" s="130"/>
    </row>
    <row r="28" spans="2:8" x14ac:dyDescent="0.25">
      <c r="B28" s="54">
        <f t="shared" si="1"/>
        <v>7</v>
      </c>
      <c r="C28" s="72"/>
      <c r="D28" s="70"/>
      <c r="E28" s="133"/>
      <c r="F28" s="133"/>
      <c r="G28" s="129"/>
      <c r="H28" s="130"/>
    </row>
    <row r="29" spans="2:8" x14ac:dyDescent="0.25">
      <c r="B29" s="54">
        <f t="shared" si="1"/>
        <v>8</v>
      </c>
      <c r="C29" s="72"/>
      <c r="D29" s="70"/>
      <c r="E29" s="133"/>
      <c r="F29" s="133"/>
      <c r="G29" s="129"/>
      <c r="H29" s="130"/>
    </row>
    <row r="30" spans="2:8" x14ac:dyDescent="0.25">
      <c r="B30" s="54">
        <f t="shared" si="1"/>
        <v>9</v>
      </c>
      <c r="C30" s="72"/>
      <c r="D30" s="70"/>
      <c r="E30" s="133"/>
      <c r="F30" s="133"/>
      <c r="G30" s="129"/>
      <c r="H30" s="130"/>
    </row>
    <row r="31" spans="2:8" x14ac:dyDescent="0.25">
      <c r="B31" s="54">
        <f t="shared" si="1"/>
        <v>10</v>
      </c>
      <c r="C31" s="72"/>
      <c r="D31" s="70"/>
      <c r="E31" s="133"/>
      <c r="F31" s="133"/>
      <c r="G31" s="129"/>
      <c r="H31" s="130"/>
    </row>
    <row r="32" spans="2:8" x14ac:dyDescent="0.25">
      <c r="B32" s="54">
        <f t="shared" si="1"/>
        <v>11</v>
      </c>
      <c r="C32" s="72"/>
      <c r="D32" s="70"/>
      <c r="E32" s="133"/>
      <c r="F32" s="133"/>
      <c r="G32" s="129"/>
      <c r="H32" s="130"/>
    </row>
    <row r="33" spans="2:8" x14ac:dyDescent="0.25">
      <c r="B33" s="54">
        <f t="shared" si="1"/>
        <v>12</v>
      </c>
      <c r="C33" s="72"/>
      <c r="D33" s="70"/>
      <c r="E33" s="133"/>
      <c r="F33" s="133"/>
      <c r="G33" s="129"/>
      <c r="H33" s="130"/>
    </row>
    <row r="34" spans="2:8" x14ac:dyDescent="0.25">
      <c r="B34" s="54">
        <f t="shared" si="1"/>
        <v>13</v>
      </c>
      <c r="C34" s="72"/>
      <c r="D34" s="70"/>
      <c r="E34" s="133"/>
      <c r="F34" s="133"/>
      <c r="G34" s="129"/>
      <c r="H34" s="130"/>
    </row>
    <row r="35" spans="2:8" x14ac:dyDescent="0.25">
      <c r="B35" s="54">
        <f t="shared" si="1"/>
        <v>14</v>
      </c>
      <c r="C35" s="72"/>
      <c r="D35" s="70"/>
      <c r="E35" s="133"/>
      <c r="F35" s="133"/>
      <c r="G35" s="129"/>
      <c r="H35" s="130"/>
    </row>
    <row r="36" spans="2:8" x14ac:dyDescent="0.25">
      <c r="B36" s="54">
        <f t="shared" si="1"/>
        <v>15</v>
      </c>
      <c r="C36" s="72"/>
      <c r="D36" s="70"/>
      <c r="E36" s="133"/>
      <c r="F36" s="133"/>
      <c r="G36" s="129"/>
      <c r="H36" s="130"/>
    </row>
    <row r="37" spans="2:8" x14ac:dyDescent="0.25">
      <c r="B37" s="54">
        <f t="shared" si="1"/>
        <v>16</v>
      </c>
      <c r="C37" s="72"/>
      <c r="D37" s="70"/>
      <c r="E37" s="133"/>
      <c r="F37" s="133"/>
      <c r="G37" s="129"/>
      <c r="H37" s="130"/>
    </row>
    <row r="38" spans="2:8" x14ac:dyDescent="0.25">
      <c r="B38" s="54">
        <f t="shared" si="1"/>
        <v>17</v>
      </c>
      <c r="C38" s="72"/>
      <c r="D38" s="70"/>
      <c r="E38" s="133"/>
      <c r="F38" s="133"/>
      <c r="G38" s="129"/>
      <c r="H38" s="130"/>
    </row>
    <row r="39" spans="2:8" x14ac:dyDescent="0.25">
      <c r="B39" s="54">
        <f t="shared" si="1"/>
        <v>18</v>
      </c>
      <c r="C39" s="72"/>
      <c r="D39" s="70"/>
      <c r="E39" s="133"/>
      <c r="F39" s="133"/>
      <c r="G39" s="129"/>
      <c r="H39" s="130"/>
    </row>
    <row r="40" spans="2:8" x14ac:dyDescent="0.25">
      <c r="B40" s="54">
        <f t="shared" si="1"/>
        <v>19</v>
      </c>
      <c r="C40" s="72"/>
      <c r="D40" s="70"/>
      <c r="E40" s="133"/>
      <c r="F40" s="133"/>
      <c r="G40" s="129"/>
      <c r="H40" s="130"/>
    </row>
    <row r="41" spans="2:8" x14ac:dyDescent="0.25">
      <c r="B41" s="54">
        <f t="shared" si="1"/>
        <v>20</v>
      </c>
      <c r="C41" s="72"/>
      <c r="D41" s="70"/>
      <c r="E41" s="133"/>
      <c r="F41" s="133"/>
      <c r="G41" s="129"/>
      <c r="H41" s="130"/>
    </row>
    <row r="42" spans="2:8" x14ac:dyDescent="0.25">
      <c r="B42" s="48"/>
      <c r="C42" s="49"/>
      <c r="D42" s="52">
        <f>SUM(D22:D41)</f>
        <v>0</v>
      </c>
      <c r="E42" s="51"/>
      <c r="F42" s="49"/>
      <c r="G42" s="49"/>
      <c r="H42" s="50"/>
    </row>
    <row r="43" spans="2:8" ht="9.9499999999999993" customHeight="1" x14ac:dyDescent="0.25"/>
    <row r="44" spans="2:8" ht="15" customHeight="1" x14ac:dyDescent="0.25"/>
    <row r="45" spans="2:8" ht="15" customHeight="1" x14ac:dyDescent="0.25"/>
    <row r="46" spans="2:8" ht="15" customHeight="1" x14ac:dyDescent="0.25"/>
    <row r="47" spans="2:8" ht="15" customHeight="1" x14ac:dyDescent="0.25"/>
    <row r="48" spans="2: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</sheetData>
  <mergeCells count="61">
    <mergeCell ref="B2:H2"/>
    <mergeCell ref="B3:G3"/>
    <mergeCell ref="B4:H4"/>
    <mergeCell ref="D5:F5"/>
    <mergeCell ref="G5:H5"/>
    <mergeCell ref="E26:F26"/>
    <mergeCell ref="G26:H26"/>
    <mergeCell ref="E27:F27"/>
    <mergeCell ref="G27:H27"/>
    <mergeCell ref="D6:F6"/>
    <mergeCell ref="D10:F10"/>
    <mergeCell ref="D11:F11"/>
    <mergeCell ref="D12:F12"/>
    <mergeCell ref="B19:H19"/>
    <mergeCell ref="D16:F16"/>
    <mergeCell ref="D13:F13"/>
    <mergeCell ref="D14:F14"/>
    <mergeCell ref="D15:F15"/>
    <mergeCell ref="D7:F7"/>
    <mergeCell ref="D8:F8"/>
    <mergeCell ref="D9:F9"/>
    <mergeCell ref="E20:F20"/>
    <mergeCell ref="G20:H20"/>
    <mergeCell ref="E21:F21"/>
    <mergeCell ref="G21:H21"/>
    <mergeCell ref="E32:F32"/>
    <mergeCell ref="G32:H32"/>
    <mergeCell ref="E22:F22"/>
    <mergeCell ref="G22:H22"/>
    <mergeCell ref="E23:F23"/>
    <mergeCell ref="G23:H23"/>
    <mergeCell ref="E24:F24"/>
    <mergeCell ref="G24:H24"/>
    <mergeCell ref="E31:F31"/>
    <mergeCell ref="G31:H31"/>
    <mergeCell ref="E25:F25"/>
    <mergeCell ref="G25:H25"/>
    <mergeCell ref="E33:F33"/>
    <mergeCell ref="G33:H33"/>
    <mergeCell ref="E28:F28"/>
    <mergeCell ref="G28:H28"/>
    <mergeCell ref="E29:F29"/>
    <mergeCell ref="G29:H29"/>
    <mergeCell ref="E30:F30"/>
    <mergeCell ref="G30:H30"/>
    <mergeCell ref="E40:F40"/>
    <mergeCell ref="G40:H40"/>
    <mergeCell ref="E41:F41"/>
    <mergeCell ref="G41:H41"/>
    <mergeCell ref="E34:F34"/>
    <mergeCell ref="G34:H34"/>
    <mergeCell ref="E35:F35"/>
    <mergeCell ref="G35:H35"/>
    <mergeCell ref="E36:F36"/>
    <mergeCell ref="G36:H36"/>
    <mergeCell ref="E37:F37"/>
    <mergeCell ref="G37:H37"/>
    <mergeCell ref="E38:F38"/>
    <mergeCell ref="G38:H38"/>
    <mergeCell ref="E39:F39"/>
    <mergeCell ref="G39:H3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6048F-BC5D-4DC9-B1EB-3456341ED408}">
  <sheetPr>
    <tabColor theme="7"/>
  </sheetPr>
  <dimension ref="A1:I23"/>
  <sheetViews>
    <sheetView showGridLines="0" workbookViewId="0">
      <pane xSplit="5" ySplit="3" topLeftCell="F4" activePane="bottomRight" state="frozen"/>
      <selection pane="topRight" activeCell="J1" sqref="J1"/>
      <selection pane="bottomLeft" activeCell="A4" sqref="A4"/>
      <selection pane="bottomRight" activeCell="C6" sqref="C6"/>
    </sheetView>
  </sheetViews>
  <sheetFormatPr baseColWidth="10" defaultColWidth="0" defaultRowHeight="15" zeroHeight="1" x14ac:dyDescent="0.25"/>
  <cols>
    <col min="1" max="1" width="1.7109375" customWidth="1"/>
    <col min="2" max="4" width="65" customWidth="1"/>
    <col min="5" max="5" width="1.7109375" customWidth="1"/>
    <col min="6" max="9" width="0" hidden="1" customWidth="1"/>
    <col min="10" max="16384" width="11.140625" hidden="1"/>
  </cols>
  <sheetData>
    <row r="1" spans="2:4" s="1" customFormat="1" ht="9.9499999999999993" customHeight="1" x14ac:dyDescent="0.25">
      <c r="C1" s="43"/>
    </row>
    <row r="2" spans="2:4" s="2" customFormat="1" ht="78" customHeight="1" x14ac:dyDescent="0.25">
      <c r="B2" s="124" t="str">
        <f>UPPER(VLOOKUP(1,LangData!G80:J89,LangData!$D$8+1))</f>
        <v>RECEIPTS</v>
      </c>
      <c r="C2" s="125"/>
      <c r="D2" s="125"/>
    </row>
    <row r="3" spans="2:4" s="2" customFormat="1" ht="3.95" customHeight="1" x14ac:dyDescent="0.25">
      <c r="B3" s="97"/>
      <c r="C3" s="97"/>
    </row>
    <row r="4" spans="2:4" x14ac:dyDescent="0.25">
      <c r="B4" s="161" t="str">
        <f>VLOOKUP(2,LangData!G80:J89,LangData!$D$8+1)</f>
        <v>Insert the receipts in PDF or JPEG format, respecting the expense numbers on the "2 Budget &amp; Expenses" sheet</v>
      </c>
      <c r="C4" s="162"/>
      <c r="D4" s="163"/>
    </row>
    <row r="5" spans="2:4" s="2" customFormat="1" ht="3.95" customHeight="1" x14ac:dyDescent="0.25">
      <c r="B5" s="164"/>
      <c r="C5" s="164"/>
    </row>
    <row r="6" spans="2:4" ht="399.95" customHeight="1" x14ac:dyDescent="0.25">
      <c r="B6" s="73">
        <v>1</v>
      </c>
      <c r="C6" s="73">
        <f>B6+1</f>
        <v>2</v>
      </c>
      <c r="D6" s="73">
        <f>C6+1</f>
        <v>3</v>
      </c>
    </row>
    <row r="7" spans="2:4" ht="399.95" customHeight="1" x14ac:dyDescent="0.25">
      <c r="B7" s="73">
        <f>D6+1</f>
        <v>4</v>
      </c>
      <c r="C7" s="73">
        <f>B7+1</f>
        <v>5</v>
      </c>
      <c r="D7" s="73">
        <f>C7+1</f>
        <v>6</v>
      </c>
    </row>
    <row r="8" spans="2:4" ht="399.95" customHeight="1" x14ac:dyDescent="0.25">
      <c r="B8" s="73">
        <f t="shared" ref="B8:B19" si="0">D7+1</f>
        <v>7</v>
      </c>
      <c r="C8" s="73">
        <f t="shared" ref="C8:D8" si="1">B8+1</f>
        <v>8</v>
      </c>
      <c r="D8" s="73">
        <f t="shared" si="1"/>
        <v>9</v>
      </c>
    </row>
    <row r="9" spans="2:4" ht="399.95" customHeight="1" x14ac:dyDescent="0.25">
      <c r="B9" s="73">
        <f t="shared" si="0"/>
        <v>10</v>
      </c>
      <c r="C9" s="73">
        <f t="shared" ref="C9:D9" si="2">B9+1</f>
        <v>11</v>
      </c>
      <c r="D9" s="73">
        <f t="shared" si="2"/>
        <v>12</v>
      </c>
    </row>
    <row r="10" spans="2:4" ht="399.95" customHeight="1" x14ac:dyDescent="0.25">
      <c r="B10" s="73">
        <f t="shared" si="0"/>
        <v>13</v>
      </c>
      <c r="C10" s="73">
        <f t="shared" ref="C10:D10" si="3">B10+1</f>
        <v>14</v>
      </c>
      <c r="D10" s="73">
        <f t="shared" si="3"/>
        <v>15</v>
      </c>
    </row>
    <row r="11" spans="2:4" ht="399.95" customHeight="1" x14ac:dyDescent="0.25">
      <c r="B11" s="73">
        <f t="shared" si="0"/>
        <v>16</v>
      </c>
      <c r="C11" s="73">
        <f t="shared" ref="C11:D11" si="4">B11+1</f>
        <v>17</v>
      </c>
      <c r="D11" s="73">
        <f t="shared" si="4"/>
        <v>18</v>
      </c>
    </row>
    <row r="12" spans="2:4" ht="399.95" customHeight="1" x14ac:dyDescent="0.25">
      <c r="B12" s="73">
        <f t="shared" si="0"/>
        <v>19</v>
      </c>
      <c r="C12" s="73">
        <f t="shared" ref="C12:D12" si="5">B12+1</f>
        <v>20</v>
      </c>
      <c r="D12" s="73">
        <f t="shared" si="5"/>
        <v>21</v>
      </c>
    </row>
    <row r="13" spans="2:4" ht="399.95" customHeight="1" x14ac:dyDescent="0.25">
      <c r="B13" s="73">
        <f t="shared" si="0"/>
        <v>22</v>
      </c>
      <c r="C13" s="73">
        <f t="shared" ref="C13:D13" si="6">B13+1</f>
        <v>23</v>
      </c>
      <c r="D13" s="73">
        <f t="shared" si="6"/>
        <v>24</v>
      </c>
    </row>
    <row r="14" spans="2:4" ht="399.95" customHeight="1" x14ac:dyDescent="0.25">
      <c r="B14" s="73">
        <f t="shared" si="0"/>
        <v>25</v>
      </c>
      <c r="C14" s="73">
        <f t="shared" ref="C14:D14" si="7">B14+1</f>
        <v>26</v>
      </c>
      <c r="D14" s="73">
        <f t="shared" si="7"/>
        <v>27</v>
      </c>
    </row>
    <row r="15" spans="2:4" ht="399.95" customHeight="1" x14ac:dyDescent="0.25">
      <c r="B15" s="73">
        <f t="shared" si="0"/>
        <v>28</v>
      </c>
      <c r="C15" s="73">
        <f t="shared" ref="C15:D15" si="8">B15+1</f>
        <v>29</v>
      </c>
      <c r="D15" s="73">
        <f t="shared" si="8"/>
        <v>30</v>
      </c>
    </row>
    <row r="16" spans="2:4" ht="399.95" customHeight="1" x14ac:dyDescent="0.25">
      <c r="B16" s="73">
        <f t="shared" si="0"/>
        <v>31</v>
      </c>
      <c r="C16" s="73">
        <f t="shared" ref="C16:D16" si="9">B16+1</f>
        <v>32</v>
      </c>
      <c r="D16" s="73">
        <f t="shared" si="9"/>
        <v>33</v>
      </c>
    </row>
    <row r="17" spans="2:4" ht="399.95" customHeight="1" x14ac:dyDescent="0.25">
      <c r="B17" s="73">
        <f t="shared" si="0"/>
        <v>34</v>
      </c>
      <c r="C17" s="73">
        <f t="shared" ref="C17:D17" si="10">B17+1</f>
        <v>35</v>
      </c>
      <c r="D17" s="73">
        <f t="shared" si="10"/>
        <v>36</v>
      </c>
    </row>
    <row r="18" spans="2:4" ht="399.95" customHeight="1" x14ac:dyDescent="0.25">
      <c r="B18" s="73">
        <f t="shared" si="0"/>
        <v>37</v>
      </c>
      <c r="C18" s="73">
        <f t="shared" ref="C18:D18" si="11">B18+1</f>
        <v>38</v>
      </c>
      <c r="D18" s="73">
        <f t="shared" si="11"/>
        <v>39</v>
      </c>
    </row>
    <row r="19" spans="2:4" ht="399.95" customHeight="1" x14ac:dyDescent="0.25">
      <c r="B19" s="73">
        <f t="shared" si="0"/>
        <v>40</v>
      </c>
      <c r="C19" s="73">
        <f t="shared" ref="C19:D19" si="12">B19+1</f>
        <v>41</v>
      </c>
      <c r="D19" s="73">
        <f t="shared" si="12"/>
        <v>42</v>
      </c>
    </row>
    <row r="20" spans="2:4" ht="399.95" customHeight="1" x14ac:dyDescent="0.25">
      <c r="B20" s="73">
        <f t="shared" ref="B20:B22" si="13">D19+1</f>
        <v>43</v>
      </c>
      <c r="C20" s="73">
        <f t="shared" ref="C20:D20" si="14">B20+1</f>
        <v>44</v>
      </c>
      <c r="D20" s="73">
        <f t="shared" si="14"/>
        <v>45</v>
      </c>
    </row>
    <row r="21" spans="2:4" ht="399.95" customHeight="1" x14ac:dyDescent="0.25">
      <c r="B21" s="73">
        <f t="shared" si="13"/>
        <v>46</v>
      </c>
      <c r="C21" s="73">
        <f t="shared" ref="C21:D21" si="15">B21+1</f>
        <v>47</v>
      </c>
      <c r="D21" s="73">
        <f t="shared" si="15"/>
        <v>48</v>
      </c>
    </row>
    <row r="22" spans="2:4" ht="399.95" customHeight="1" x14ac:dyDescent="0.25">
      <c r="B22" s="73">
        <f t="shared" si="13"/>
        <v>49</v>
      </c>
      <c r="C22" s="73">
        <f t="shared" ref="C22:D22" si="16">B22+1</f>
        <v>50</v>
      </c>
      <c r="D22" s="73">
        <f t="shared" si="16"/>
        <v>51</v>
      </c>
    </row>
    <row r="23" spans="2:4" ht="9.9499999999999993" customHeight="1" x14ac:dyDescent="0.25"/>
  </sheetData>
  <sheetProtection sheet="1" scenarios="1"/>
  <mergeCells count="4">
    <mergeCell ref="B2:D2"/>
    <mergeCell ref="B3:C3"/>
    <mergeCell ref="B4:D4"/>
    <mergeCell ref="B5:C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2EC44-6E43-413C-B767-76F19AF32C1F}">
  <sheetPr>
    <tabColor theme="7"/>
  </sheetPr>
  <dimension ref="A1:I15"/>
  <sheetViews>
    <sheetView showGridLines="0" workbookViewId="0">
      <pane xSplit="9" ySplit="3" topLeftCell="XEW4" activePane="bottomRight" state="frozen"/>
      <selection pane="topRight" activeCell="J1" sqref="J1"/>
      <selection pane="bottomLeft" activeCell="A4" sqref="A4"/>
      <selection pane="bottomRight" activeCell="D22" sqref="D22"/>
    </sheetView>
  </sheetViews>
  <sheetFormatPr baseColWidth="10" defaultColWidth="0" defaultRowHeight="15" x14ac:dyDescent="0.25"/>
  <cols>
    <col min="1" max="1" width="1.7109375" customWidth="1"/>
    <col min="2" max="8" width="15.42578125" customWidth="1"/>
    <col min="9" max="9" width="1.7109375" customWidth="1"/>
    <col min="10" max="16384" width="11.140625" hidden="1"/>
  </cols>
  <sheetData>
    <row r="1" spans="2:8" s="1" customFormat="1" ht="9.9499999999999993" customHeight="1" x14ac:dyDescent="0.25">
      <c r="F1" s="43"/>
    </row>
    <row r="2" spans="2:8" s="2" customFormat="1" ht="78" customHeight="1" x14ac:dyDescent="0.25">
      <c r="B2" s="154" t="str">
        <f>UPPER(VLOOKUP(1,LangData!G104:J113,LangData!$D$8+1))</f>
        <v>PROJECT REPORTING (IN ENGLISH, PLEASE)</v>
      </c>
      <c r="C2" s="155"/>
      <c r="D2" s="155"/>
      <c r="E2" s="155"/>
      <c r="F2" s="155"/>
      <c r="G2" s="155"/>
      <c r="H2" s="155"/>
    </row>
    <row r="3" spans="2:8" s="2" customFormat="1" ht="3.95" customHeight="1" x14ac:dyDescent="0.25">
      <c r="B3" s="97"/>
      <c r="C3" s="97"/>
      <c r="D3" s="97"/>
      <c r="E3" s="97"/>
      <c r="F3" s="97"/>
      <c r="G3" s="97"/>
    </row>
    <row r="5" spans="2:8" s="78" customFormat="1" x14ac:dyDescent="0.25">
      <c r="B5" s="78" t="s">
        <v>192</v>
      </c>
    </row>
    <row r="7" spans="2:8" s="78" customFormat="1" x14ac:dyDescent="0.25">
      <c r="B7" s="78" t="s">
        <v>225</v>
      </c>
    </row>
    <row r="8" spans="2:8" x14ac:dyDescent="0.25">
      <c r="B8" s="81" t="s">
        <v>190</v>
      </c>
    </row>
    <row r="9" spans="2:8" s="78" customFormat="1" x14ac:dyDescent="0.25">
      <c r="B9" s="78" t="s">
        <v>193</v>
      </c>
    </row>
    <row r="10" spans="2:8" x14ac:dyDescent="0.25">
      <c r="B10" s="81" t="s">
        <v>196</v>
      </c>
    </row>
    <row r="11" spans="2:8" s="78" customFormat="1" x14ac:dyDescent="0.25">
      <c r="B11" s="78" t="s">
        <v>194</v>
      </c>
    </row>
    <row r="13" spans="2:8" s="78" customFormat="1" x14ac:dyDescent="0.25">
      <c r="B13" s="78" t="s">
        <v>195</v>
      </c>
    </row>
    <row r="15" spans="2:8" x14ac:dyDescent="0.25">
      <c r="B15" s="78" t="s">
        <v>226</v>
      </c>
    </row>
  </sheetData>
  <mergeCells count="2">
    <mergeCell ref="B2:H2"/>
    <mergeCell ref="B3:G3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tabColor theme="0" tint="-0.249977111117893"/>
  </sheetPr>
  <dimension ref="A1:F24"/>
  <sheetViews>
    <sheetView showGridLines="0" zoomScale="85" zoomScaleNormal="85" workbookViewId="0">
      <pane ySplit="1" topLeftCell="A2" activePane="bottomLeft" state="frozen"/>
      <selection pane="bottomLeft" activeCell="C19" sqref="C19"/>
    </sheetView>
  </sheetViews>
  <sheetFormatPr baseColWidth="10" defaultColWidth="0" defaultRowHeight="0" customHeight="1" zeroHeight="1" x14ac:dyDescent="0.25"/>
  <cols>
    <col min="1" max="1" width="1.7109375" customWidth="1"/>
    <col min="2" max="2" width="18.28515625" customWidth="1"/>
    <col min="3" max="3" width="25.5703125" bestFit="1" customWidth="1"/>
    <col min="4" max="4" width="31.42578125" customWidth="1"/>
    <col min="5" max="5" width="45.5703125" customWidth="1"/>
    <col min="6" max="6" width="1.7109375" customWidth="1"/>
    <col min="7" max="16384" width="11.42578125" hidden="1"/>
  </cols>
  <sheetData>
    <row r="1" spans="2:6" ht="9.9499999999999993" customHeight="1" x14ac:dyDescent="0.25"/>
    <row r="2" spans="2:6" ht="78" customHeight="1" x14ac:dyDescent="0.25">
      <c r="B2" s="125" t="str">
        <f>UPPER(VLOOKUP(1,LangData!G3:J18,LangData!$D$8+1))</f>
        <v>GENERAL INFORMATIONS</v>
      </c>
      <c r="C2" s="125"/>
      <c r="D2" s="125"/>
      <c r="E2" s="125"/>
      <c r="F2" s="55"/>
    </row>
    <row r="3" spans="2:6" ht="4.5" customHeight="1" x14ac:dyDescent="0.25">
      <c r="B3" s="56"/>
      <c r="C3" s="55"/>
      <c r="D3" s="55"/>
      <c r="E3" s="55"/>
      <c r="F3" s="55"/>
    </row>
    <row r="4" spans="2:6" ht="17.100000000000001" customHeight="1" x14ac:dyDescent="0.25">
      <c r="B4" s="172" t="s">
        <v>218</v>
      </c>
      <c r="C4" s="173"/>
      <c r="D4" s="82" t="s">
        <v>45</v>
      </c>
      <c r="E4" s="83" t="s">
        <v>229</v>
      </c>
      <c r="F4" s="55"/>
    </row>
    <row r="5" spans="2:6" ht="17.100000000000001" customHeight="1" x14ac:dyDescent="0.25">
      <c r="B5" s="174"/>
      <c r="C5" s="175"/>
      <c r="D5" s="84" t="s">
        <v>220</v>
      </c>
      <c r="E5" s="85" t="s">
        <v>57</v>
      </c>
      <c r="F5" s="55"/>
    </row>
    <row r="6" spans="2:6" ht="17.100000000000001" customHeight="1" x14ac:dyDescent="0.25">
      <c r="B6" s="174"/>
      <c r="C6" s="175"/>
      <c r="D6" s="84" t="s">
        <v>221</v>
      </c>
      <c r="E6" s="85" t="s">
        <v>58</v>
      </c>
      <c r="F6" s="55"/>
    </row>
    <row r="7" spans="2:6" ht="17.100000000000001" customHeight="1" x14ac:dyDescent="0.25">
      <c r="B7" s="174"/>
      <c r="C7" s="175"/>
      <c r="D7" s="84" t="s">
        <v>222</v>
      </c>
      <c r="E7" s="59" t="s">
        <v>224</v>
      </c>
      <c r="F7" s="55"/>
    </row>
    <row r="8" spans="2:6" ht="17.100000000000001" customHeight="1" x14ac:dyDescent="0.25">
      <c r="B8" s="176"/>
      <c r="C8" s="177"/>
      <c r="D8" s="94" t="s">
        <v>223</v>
      </c>
      <c r="E8" s="58"/>
      <c r="F8" s="55"/>
    </row>
    <row r="9" spans="2:6" ht="5.0999999999999996" customHeight="1" x14ac:dyDescent="0.25">
      <c r="B9" s="56"/>
      <c r="C9" s="55"/>
      <c r="D9" s="55"/>
      <c r="E9" s="55"/>
      <c r="F9" s="55"/>
    </row>
    <row r="10" spans="2:6" ht="5.0999999999999996" customHeight="1" x14ac:dyDescent="0.25">
      <c r="B10" s="86"/>
      <c r="C10" s="55"/>
      <c r="D10" s="55"/>
      <c r="E10" s="55"/>
      <c r="F10" s="55"/>
    </row>
    <row r="11" spans="2:6" ht="22.5" customHeight="1" x14ac:dyDescent="0.25">
      <c r="B11" s="178" t="s">
        <v>227</v>
      </c>
      <c r="C11" s="178"/>
      <c r="D11" s="178"/>
      <c r="E11" s="178"/>
      <c r="F11" s="55"/>
    </row>
    <row r="12" spans="2:6" ht="5.0999999999999996" customHeight="1" x14ac:dyDescent="0.25">
      <c r="B12" s="178"/>
      <c r="C12" s="178"/>
      <c r="D12" s="178"/>
      <c r="E12" s="178"/>
      <c r="F12" s="55"/>
    </row>
    <row r="13" spans="2:6" ht="5.0999999999999996" customHeight="1" x14ac:dyDescent="0.25">
      <c r="B13" s="86"/>
      <c r="C13" s="55"/>
      <c r="D13" s="55"/>
      <c r="E13" s="55"/>
      <c r="F13" s="55"/>
    </row>
    <row r="14" spans="2:6" ht="15" customHeight="1" x14ac:dyDescent="0.25">
      <c r="B14" s="57"/>
      <c r="C14" s="87"/>
      <c r="D14" s="87"/>
      <c r="E14" s="87"/>
      <c r="F14" s="55"/>
    </row>
    <row r="15" spans="2:6" ht="17.100000000000001" customHeight="1" x14ac:dyDescent="0.25">
      <c r="B15" s="88" t="s">
        <v>4</v>
      </c>
      <c r="C15" s="165" t="s">
        <v>5</v>
      </c>
      <c r="D15" s="165"/>
      <c r="E15" s="166"/>
      <c r="F15" s="55"/>
    </row>
    <row r="16" spans="2:6" s="3" customFormat="1" ht="12" customHeight="1" x14ac:dyDescent="0.25">
      <c r="B16" s="57"/>
      <c r="C16" s="87"/>
      <c r="D16" s="87"/>
      <c r="E16" s="87"/>
      <c r="F16" s="60"/>
    </row>
    <row r="17" spans="2:6" s="3" customFormat="1" ht="12" customHeight="1" x14ac:dyDescent="0.25">
      <c r="B17" s="57"/>
      <c r="C17" s="87"/>
      <c r="D17" s="87"/>
      <c r="E17" s="87"/>
      <c r="F17" s="60"/>
    </row>
    <row r="18" spans="2:6" s="3" customFormat="1" ht="12" customHeight="1" x14ac:dyDescent="0.2">
      <c r="B18" s="167" t="s">
        <v>231</v>
      </c>
      <c r="C18" s="191" t="s">
        <v>233</v>
      </c>
      <c r="D18" s="89" t="s">
        <v>57</v>
      </c>
      <c r="E18" s="90" t="s">
        <v>220</v>
      </c>
      <c r="F18" s="60"/>
    </row>
    <row r="19" spans="2:6" s="3" customFormat="1" ht="12" customHeight="1" x14ac:dyDescent="0.2">
      <c r="B19" s="168"/>
      <c r="C19" s="189"/>
      <c r="D19" s="188"/>
      <c r="E19" s="92"/>
      <c r="F19" s="60"/>
    </row>
    <row r="20" spans="2:6" s="3" customFormat="1" ht="12" customHeight="1" x14ac:dyDescent="0.2">
      <c r="B20" s="168"/>
      <c r="C20" s="189"/>
      <c r="D20" s="188" t="s">
        <v>78</v>
      </c>
      <c r="E20" s="92" t="s">
        <v>82</v>
      </c>
      <c r="F20" s="60"/>
    </row>
    <row r="21" spans="2:6" s="3" customFormat="1" ht="12" customHeight="1" x14ac:dyDescent="0.2">
      <c r="B21" s="168"/>
      <c r="C21" s="190" t="s">
        <v>232</v>
      </c>
      <c r="D21" s="91" t="s">
        <v>77</v>
      </c>
      <c r="E21" s="92" t="s">
        <v>81</v>
      </c>
      <c r="F21" s="60"/>
    </row>
    <row r="22" spans="2:6" s="3" customFormat="1" ht="12" customHeight="1" x14ac:dyDescent="0.2">
      <c r="B22" s="168"/>
      <c r="C22" s="170"/>
      <c r="D22" s="61" t="s">
        <v>76</v>
      </c>
      <c r="E22" s="92" t="s">
        <v>80</v>
      </c>
      <c r="F22" s="60"/>
    </row>
    <row r="23" spans="2:6" ht="0" hidden="1" customHeight="1" x14ac:dyDescent="0.25">
      <c r="B23" s="169"/>
      <c r="C23" s="171"/>
      <c r="D23" s="93" t="s">
        <v>75</v>
      </c>
      <c r="E23" s="62" t="s">
        <v>79</v>
      </c>
    </row>
    <row r="24" spans="2:6" ht="9.9499999999999993" customHeight="1" x14ac:dyDescent="0.25">
      <c r="B24" s="57"/>
      <c r="F24" s="55"/>
    </row>
  </sheetData>
  <mergeCells count="6">
    <mergeCell ref="C15:E15"/>
    <mergeCell ref="B18:B23"/>
    <mergeCell ref="C22:C23"/>
    <mergeCell ref="B2:E2"/>
    <mergeCell ref="B4:C8"/>
    <mergeCell ref="B11:E12"/>
  </mergeCells>
  <hyperlinks>
    <hyperlink ref="D22" r:id="rId1" xr:uid="{C13EAA15-5319-476E-8582-B03C45F85606}"/>
    <hyperlink ref="E23" r:id="rId2" xr:uid="{DF5D372F-ABD3-4970-8672-06A55EA0BB5D}"/>
    <hyperlink ref="D8" r:id="rId3" xr:uid="{0D9C9348-C01E-484E-9805-EB86EB170BBA}"/>
    <hyperlink ref="E7" r:id="rId4" display="joelle.tosetti@arcm.ch" xr:uid="{B4BC25CB-0DA0-46FC-B8B5-241C061F8E39}"/>
  </hyperlinks>
  <pageMargins left="0.7" right="0.7" top="0.75" bottom="0.75" header="0.3" footer="0.3"/>
  <pageSetup paperSize="9" orientation="portrait" horizontalDpi="0" verticalDpi="0" r:id="rId5"/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D09F41EFA7E44FA402C10F592B446F" ma:contentTypeVersion="10" ma:contentTypeDescription="Crée un document." ma:contentTypeScope="" ma:versionID="ab4b878f61cd08d354d58dc51ec724e6">
  <xsd:schema xmlns:xsd="http://www.w3.org/2001/XMLSchema" xmlns:xs="http://www.w3.org/2001/XMLSchema" xmlns:p="http://schemas.microsoft.com/office/2006/metadata/properties" xmlns:ns2="69aafb57-df9b-46e9-bf73-3ca2d93a7951" targetNamespace="http://schemas.microsoft.com/office/2006/metadata/properties" ma:root="true" ma:fieldsID="23dfbe3f53338583ba244659802536cb" ns2:_="">
    <xsd:import namespace="69aafb57-df9b-46e9-bf73-3ca2d93a79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aafb57-df9b-46e9-bf73-3ca2d93a79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23FD986-4569-4D72-B1BA-AFF71799D7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aafb57-df9b-46e9-bf73-3ca2d93a79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EAA3723-2582-4E4B-A45C-B366830760C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E7FB27-D9E3-4B3E-8707-6260EE2E918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Select language</vt:lpstr>
      <vt:lpstr>1 PROJECT</vt:lpstr>
      <vt:lpstr>2 BUDGET</vt:lpstr>
      <vt:lpstr>3 WBS</vt:lpstr>
      <vt:lpstr>4 SOW</vt:lpstr>
      <vt:lpstr>5 FINANCIAL REPORTING</vt:lpstr>
      <vt:lpstr>6 RECEIPTS</vt:lpstr>
      <vt:lpstr>7 REPORTING</vt:lpstr>
      <vt:lpstr>8 INFORMATIONS</vt:lpstr>
      <vt:lpstr>LangData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Schmidt</dc:creator>
  <cp:lastModifiedBy>Joëlle Tosetti</cp:lastModifiedBy>
  <cp:lastPrinted>2014-08-08T13:49:47Z</cp:lastPrinted>
  <dcterms:created xsi:type="dcterms:W3CDTF">2014-08-08T08:30:12Z</dcterms:created>
  <dcterms:modified xsi:type="dcterms:W3CDTF">2026-03-05T09:36:43Z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0x010100A2D09F41EFA7E44FA402C10F592B446F</vt:lpwstr>
  </property>
</Properties>
</file>